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ms-excel.slicerCache+xml" PartName="/xl/slicerCaches/slicerCache7.xml"/>
  <Override ContentType="application/vnd.ms-excel.slicerCache+xml" PartName="/xl/slicerCaches/slicerCache4.xml"/>
  <Override ContentType="application/vnd.ms-excel.slicerCache+xml" PartName="/xl/slicerCaches/slicerCache1.xml"/>
  <Override ContentType="application/vnd.ms-excel.slicerCache+xml" PartName="/xl/slicerCaches/slicerCache2.xml"/>
  <Override ContentType="application/vnd.ms-excel.slicerCache+xml" PartName="/xl/slicerCaches/slicerCache3.xml"/>
  <Override ContentType="application/vnd.ms-excel.slicerCache+xml" PartName="/xl/slicerCaches/slicerCache5.xml"/>
  <Override ContentType="application/vnd.ms-excel.slicerCache+xml" PartName="/xl/slicerCaches/slicerCache6.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custom-properties+xml" PartName="/docProps/custom.xml"/>
  <Override ContentType="application/vnd.openxmlformats-officedocument.spreadsheetml.table+xml" PartName="/xl/tables/table1.xml"/>
  <Override ContentType="application/vnd.ms-excel.slicer+xml" PartName="/xl/slicers/slicer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ukaart isolatiematerialen" sheetId="1" r:id="rId4"/>
  </sheets>
  <definedNames>
    <definedName name="Slicer_Brandklasse1">#REF!</definedName>
    <definedName name="Slicer_Dikte__mm">#REF!</definedName>
    <definedName name="Slicer_Vochtgedrag">#REF!</definedName>
    <definedName name="Slicer_Materiaal1">#REF!</definedName>
    <definedName name="Slicer_Herkomst">#REF!</definedName>
    <definedName name="Slicer_Onderdeel">#REF!</definedName>
    <definedName name="Slicer_Data">#REF!</definedName>
    <definedName hidden="1" localSheetId="0" name="Z_22A88DE9_EEEE_4935_9803_55E0D9F0B39C_.wvu.FilterData">'Menukaart isolatiematerialen'!$B$18:$AC$103</definedName>
    <definedName name="SlicerCache_Table_1_Col_1">#N/A</definedName>
    <definedName name="SlicerCache_Table_1_Col_2">#N/A</definedName>
    <definedName name="SlicerCache_Table_1_Col_4">#N/A</definedName>
    <definedName name="SlicerCache_Table_1_Col_5">#N/A</definedName>
    <definedName name="SlicerCache_Table_1_Col_8">#N/A</definedName>
    <definedName name="SlicerCache_Table_1_Col_16">#N/A</definedName>
    <definedName name="SlicerCache_Table_1_Col_18">#N/A</definedName>
  </definedNames>
  <calcPr/>
  <customWorkbookViews>
    <customWorkbookView activeSheetId="0" maximized="1" windowHeight="0" windowWidth="0" guid="{22A88DE9-EEEE-4935-9803-55E0D9F0B39C}" name="Filter 1"/>
  </customWorkbookViews>
  <extLst>
    <ext uri="GoogleSheetsCustomDataVersion2">
      <go:sheetsCustomData xmlns:go="http://customooxmlschemas.google.com/" r:id="rId12" roundtripDataChecksum="YdfLiab3hEwaR5yiTI20a4+8Dwos+1tTmorAaYAek+o="/>
    </ext>
    <ext uri="{46BE6895-7355-4a93-B00E-2C351335B9C9}">
      <x15:slicerCaches>
        <x14:slicerCache r:id="rId5"/>
        <x14:slicerCache r:id="rId6"/>
        <x14:slicerCache r:id="rId7"/>
        <x14:slicerCache r:id="rId8"/>
        <x14:slicerCache r:id="rId9"/>
        <x14:slicerCache r:id="rId10"/>
        <x14:slicerCache r:id="rId11"/>
      </x15:slicerCache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X17">
      <text>
        <t xml:space="preserve">======
ID#AAAB51Xdc7M
tc={67E36529-4326-40AF-BD35-D6A448BC35B9}    (2026-05-06 12:50:34)
[Opmerkingenthread]
U kunt deze opmerkingenthread lezen in uw versie van Excel. Eventuele wijzigingen aan de thread gaan echter verloren als het bestand wordt geopend in een nieuwere versie van Excel. Meer informatie: https://go.microsoft.com/fwlink/?linkid=870924
Opmerking:
    Niet uitputtend of sturend bedoeld. Enkel suggesties</t>
      </text>
    </comment>
    <comment authorId="0" ref="S70">
      <text>
        <t xml:space="preserve">======
ID#AAAB51Xdc7I
tc={A803BCEF-5F49-477F-B3F9-B3BE1FA7B2CD}    (2026-05-06 12:50:34)
[Opmerkingenthread]
U kunt deze opmerkingenthread lezen in uw versie van Excel. Eventuele wijzigingen aan de thread gaan echter verloren als het bestand wordt geopend in een nieuwere versie van Excel. Meer informatie: https://go.microsoft.com/fwlink/?linkid=870924
Opmerking:
    Ik denk C (algemeen voor EPS), maar kan het niet goed op de website vinden</t>
      </text>
    </comment>
  </commentList>
  <extLst>
    <ext uri="GoogleSheetsCustomDataVersion2">
      <go:sheetsCustomData xmlns:go="http://customooxmlschemas.google.com/" r:id="rId1" roundtripDataSignature="AMtx7mgbZxat20OmyMjmyFYgYdlLZpP1Kg=="/>
    </ext>
  </extLst>
</comments>
</file>

<file path=xl/sharedStrings.xml><?xml version="1.0" encoding="utf-8"?>
<sst xmlns="http://schemas.openxmlformats.org/spreadsheetml/2006/main" count="1850" uniqueCount="330">
  <si>
    <t>Interactieve menukaart circulaire (biobased) isolatiematerialen</t>
  </si>
  <si>
    <t>Deze interactieve menukaart helpt je bij het kiezen van een geschikt circulair of biobased isolatiemateriaal voor (na-)isolatie. Door gebruik te maken van slicers kun je stap voor stap selecteren wat voor jou het belangrijkst is.</t>
  </si>
  <si>
    <r>
      <rPr>
        <rFont val="Aptos Narrow"/>
        <b/>
        <color theme="1"/>
        <sz val="11.0"/>
      </rPr>
      <t>Stap 1:</t>
    </r>
    <r>
      <rPr>
        <rFont val="Aptos Narrow"/>
        <color theme="1"/>
        <sz val="11.0"/>
      </rPr>
      <t xml:space="preserve"> Gebruik Slicer 1 om aan te geven waar het isolatiemateriaal wordt toegepast.
</t>
    </r>
  </si>
  <si>
    <r>
      <rPr>
        <rFont val="Aptos Narrow"/>
        <b/>
        <color theme="1"/>
        <sz val="11.0"/>
      </rPr>
      <t>Stap 2:</t>
    </r>
    <r>
      <rPr>
        <rFont val="Aptos Narrow"/>
        <color theme="1"/>
        <sz val="11.0"/>
      </rPr>
      <t xml:space="preserve"> Gebruik Slicer 2 om de herkomst te selecteren 
</t>
    </r>
  </si>
  <si>
    <r>
      <rPr>
        <rFont val="Aptos Narrow"/>
        <b/>
        <color theme="1"/>
        <sz val="11.0"/>
      </rPr>
      <t>Stap 3:</t>
    </r>
    <r>
      <rPr>
        <rFont val="Aptos Narrow"/>
        <color theme="1"/>
        <sz val="11.0"/>
      </rPr>
      <t xml:space="preserve"> Gebruik Slicers 3 om de selectie verder te verfijnen op basis materiaaleigenschappen
</t>
    </r>
  </si>
  <si>
    <r>
      <rPr>
        <rFont val="Aptos Narrow"/>
        <i/>
        <color theme="1"/>
        <sz val="10.0"/>
      </rPr>
      <t>Indien je per eigenschap meerdere waardes wilt selecteren, druk dan na het selecteren van de eerste waarde op de knop: '</t>
    </r>
    <r>
      <rPr>
        <rFont val="Aptos Narrow"/>
        <b/>
        <i/>
        <color theme="1"/>
        <sz val="10.0"/>
      </rPr>
      <t>Meervoudige selectie</t>
    </r>
    <r>
      <rPr>
        <rFont val="Aptos Narrow"/>
        <i/>
        <color theme="1"/>
        <sz val="10.0"/>
      </rPr>
      <t>' en selecteer daarna de rest van de gewenste waardes. Met de knop: '</t>
    </r>
    <r>
      <rPr>
        <rFont val="Aptos Narrow"/>
        <b/>
        <i/>
        <color theme="1"/>
        <sz val="10.0"/>
      </rPr>
      <t>Filter wissen</t>
    </r>
    <r>
      <rPr>
        <rFont val="Aptos Narrow"/>
        <i/>
        <color theme="1"/>
        <sz val="10.0"/>
      </rPr>
      <t>' kunt u alle geselecteerde filters wissen.</t>
    </r>
  </si>
  <si>
    <t xml:space="preserve">           Meervoudige selectie</t>
  </si>
  <si>
    <t xml:space="preserve">           Filter wissen</t>
  </si>
  <si>
    <r>
      <rPr>
        <rFont val="Aptos Narrow"/>
        <b/>
        <color theme="1"/>
        <sz val="11.0"/>
      </rPr>
      <t>Stap 4:</t>
    </r>
    <r>
      <rPr>
        <rFont val="Aptos Narrow"/>
        <color theme="1"/>
        <sz val="11.0"/>
      </rPr>
      <t xml:space="preserve"> Gebruik de '</t>
    </r>
    <r>
      <rPr>
        <rFont val="Aptos Narrow"/>
        <b/>
        <color theme="1"/>
        <sz val="11.0"/>
      </rPr>
      <t>filter knop</t>
    </r>
    <r>
      <rPr>
        <rFont val="Aptos Narrow"/>
        <color theme="1"/>
        <sz val="11.0"/>
      </rPr>
      <t>' per kolom om de selectie te filteren op verschillende volgordes of om bepaalde onderdelen buiten beschouwing te laten.</t>
    </r>
  </si>
  <si>
    <t xml:space="preserve">           Filter knop</t>
  </si>
  <si>
    <r>
      <rPr>
        <rFont val="Aptos Narrow"/>
        <i/>
        <color rgb="FF000000"/>
        <sz val="8.0"/>
      </rPr>
      <t xml:space="preserve">* </t>
    </r>
    <r>
      <rPr>
        <rFont val="Aptos Narrow"/>
        <b/>
        <i/>
        <color rgb="FF000000"/>
        <sz val="8.0"/>
      </rPr>
      <t>Generieke data</t>
    </r>
    <r>
      <rPr>
        <rFont val="Aptos Narrow"/>
        <i/>
        <color rgb="FF000000"/>
        <sz val="8.0"/>
      </rPr>
      <t xml:space="preserve"> bestaat uit bandbreedtes die zijn opgebouwd uit gegevens van meerdere specifieke materialen binnen dezelfde materiaalcategorie. Deze data representeert het typische gedrag van een materiaalsoort en is niet herleidbaar tot één product of leverancier.
</t>
    </r>
    <r>
      <rPr>
        <rFont val="Aptos Narrow"/>
        <b/>
        <i/>
        <color rgb="FF000000"/>
        <sz val="8.0"/>
      </rPr>
      <t>Specifieke data</t>
    </r>
    <r>
      <rPr>
        <rFont val="Aptos Narrow"/>
        <i/>
        <color rgb="FF000000"/>
        <sz val="8.0"/>
      </rPr>
      <t xml:space="preserve"> betreft meetgegevens van één concreet product. Deze data is uitsluitend van toepassing op dat specifieke materiaal en kan niet zonder meer worden veralgemeend naar andere producten binnen dezelfde categorie. Het is niet de bedoeling van de gemeente Tilburg om hiermee een leverancier als voorkeursoptie te presenteren, enkel om een voorbeeld te geven .
</t>
    </r>
  </si>
  <si>
    <t>Deze menukaart is eigendom van gemeente Tillburg en dient niet zonder toestemming gedeeld te worden met derden</t>
  </si>
  <si>
    <t>Technische eigenschappen</t>
  </si>
  <si>
    <t>Onderdeel</t>
  </si>
  <si>
    <t>Merk / type</t>
  </si>
  <si>
    <t>Materiaal</t>
  </si>
  <si>
    <t>Generiek / productspecifiek</t>
  </si>
  <si>
    <t>Functionele eenheid</t>
  </si>
  <si>
    <t>Levensduur (jaren)</t>
  </si>
  <si>
    <r>
      <rPr>
        <rFont val="Aptos Narrow"/>
        <color theme="1"/>
        <sz val="9.0"/>
      </rPr>
      <t>Benodigde dikte voor Rd=</t>
    </r>
    <r>
      <rPr>
        <rFont val="Aptos Narrow"/>
        <b/>
        <color theme="1"/>
        <sz val="9.0"/>
      </rPr>
      <t>3,5</t>
    </r>
    <r>
      <rPr>
        <rFont val="Aptos Narrow"/>
        <color theme="1"/>
        <sz val="9.0"/>
      </rPr>
      <t xml:space="preserve"> (mm) (RVO ISDE)</t>
    </r>
  </si>
  <si>
    <r>
      <rPr>
        <rFont val="Aptos Narrow"/>
        <color theme="1"/>
        <sz val="9.0"/>
      </rPr>
      <t>MKI (A1) bij dikte voor Rd=</t>
    </r>
    <r>
      <rPr>
        <rFont val="Aptos Narrow"/>
        <b/>
        <color theme="1"/>
        <sz val="9.0"/>
      </rPr>
      <t>3,5</t>
    </r>
  </si>
  <si>
    <t>MKI (A1) bij 100mm (€/m2) (Building Balance)</t>
  </si>
  <si>
    <t>MKI (A2) bij dikte voor Rd=3,5</t>
  </si>
  <si>
    <t>Percentage biobased (%) (RVO)</t>
  </si>
  <si>
    <t>Losmaakbaarheid (%)</t>
  </si>
  <si>
    <t>Warmtegeleidingscoëfficiënt (W/m2K)</t>
  </si>
  <si>
    <t>Geluidsabsorptiecoëfficiënt (alfa w)</t>
  </si>
  <si>
    <t xml:space="preserve">Vochtgedrag </t>
  </si>
  <si>
    <t>Capillaire
wateropnamecoëfficiënt
(kg/m²·s½)</t>
  </si>
  <si>
    <t>Brandklasse</t>
  </si>
  <si>
    <t>Massa
 (kg / m3)</t>
  </si>
  <si>
    <t>KOMO
certificering?</t>
  </si>
  <si>
    <t>Notities</t>
  </si>
  <si>
    <t>Toepassingen</t>
  </si>
  <si>
    <t>Bekende leveranciers</t>
  </si>
  <si>
    <t>Productiefaciliteit</t>
  </si>
  <si>
    <t>Opgenomen in NMD?</t>
  </si>
  <si>
    <t>NMD link</t>
  </si>
  <si>
    <t>ISDE biobased?</t>
  </si>
  <si>
    <t>ISDE Meldcode</t>
  </si>
  <si>
    <t>Herkomst</t>
  </si>
  <si>
    <t>Data</t>
  </si>
  <si>
    <t>Eenheid</t>
  </si>
  <si>
    <t>Levensduur [j]</t>
  </si>
  <si>
    <t>Dikte [mm]</t>
  </si>
  <si>
    <t>MKI A1</t>
  </si>
  <si>
    <t>MKI A1 (BB)</t>
  </si>
  <si>
    <t>MKI A2</t>
  </si>
  <si>
    <t>% Biobased</t>
  </si>
  <si>
    <t>% Losmaakbaarheid</t>
  </si>
  <si>
    <r>
      <rPr>
        <rFont val="Aptos Narrow"/>
        <color theme="1"/>
        <sz val="11.0"/>
      </rPr>
      <t>λ</t>
    </r>
    <r>
      <rPr>
        <rFont val="Aptos Narrow"/>
        <color theme="1"/>
        <sz val="11.0"/>
      </rPr>
      <t>-waarde</t>
    </r>
  </si>
  <si>
    <t>αw</t>
  </si>
  <si>
    <t>Vochtgedrag</t>
  </si>
  <si>
    <t>A-w</t>
  </si>
  <si>
    <t>Massa</t>
  </si>
  <si>
    <t>KOMO</t>
  </si>
  <si>
    <t>Toepassing notitie</t>
  </si>
  <si>
    <t>Toepassing ervaring</t>
  </si>
  <si>
    <t>Leveranciers</t>
  </si>
  <si>
    <t>NMD</t>
  </si>
  <si>
    <t>NMD Link</t>
  </si>
  <si>
    <t>ISDE Biobased</t>
  </si>
  <si>
    <t>Gevelisolatie (nieuwbouw)</t>
  </si>
  <si>
    <t>Biobased</t>
  </si>
  <si>
    <t>Vlasmatten</t>
  </si>
  <si>
    <t>Vlas</t>
  </si>
  <si>
    <t>Generiek</t>
  </si>
  <si>
    <t>1 m2</t>
  </si>
  <si>
    <t>130-140</t>
  </si>
  <si>
    <t>0,429-0,598</t>
  </si>
  <si>
    <t>0,307-0,460</t>
  </si>
  <si>
    <t>'-</t>
  </si>
  <si>
    <t>0,035-0,038</t>
  </si>
  <si>
    <t>Dampopen capilair actief</t>
  </si>
  <si>
    <t>0,4 – 1,0</t>
  </si>
  <si>
    <t xml:space="preserve"> C</t>
  </si>
  <si>
    <t>20-28</t>
  </si>
  <si>
    <t>-</t>
  </si>
  <si>
    <t>Handmatig geplaatst; vormvast isolatiemateriaal</t>
  </si>
  <si>
    <t>IsoVlas PL, IsoVlas PN</t>
  </si>
  <si>
    <t>Diversen</t>
  </si>
  <si>
    <t>Stro inblaasvezels</t>
  </si>
  <si>
    <t>Stro</t>
  </si>
  <si>
    <t>147-161</t>
  </si>
  <si>
    <t>0,193-0,616</t>
  </si>
  <si>
    <t>0,131-0,242</t>
  </si>
  <si>
    <t>0,224-0,466</t>
  </si>
  <si>
    <t>0,042-0,046</t>
  </si>
  <si>
    <t>0,3 – 0,8</t>
  </si>
  <si>
    <t xml:space="preserve">E </t>
  </si>
  <si>
    <t>90-105</t>
  </si>
  <si>
    <t>Mechanisch ingeblazen in gesloten constructies</t>
  </si>
  <si>
    <t>Bioblow, Iso-Stroh, Istrolatie, ThermoStro</t>
  </si>
  <si>
    <t>Handboek biobased na-isoleren daken - Nationaal Kenniscentrum Biobased Bouw</t>
  </si>
  <si>
    <t>Primair</t>
  </si>
  <si>
    <t>RockSono Base</t>
  </si>
  <si>
    <t>Steenwol</t>
  </si>
  <si>
    <t>Specifiek</t>
  </si>
  <si>
    <t>Dampopen, niet capilair actief</t>
  </si>
  <si>
    <t>A1</t>
  </si>
  <si>
    <t>Ja</t>
  </si>
  <si>
    <t>Handmatig geplaatst; vormvast</t>
  </si>
  <si>
    <t>Rockwool</t>
  </si>
  <si>
    <t xml:space="preserve">Roermond </t>
  </si>
  <si>
    <t>https://milieudatabase.nl/nl/viewer/milieuverklaring/nmd_92227/</t>
  </si>
  <si>
    <t>Nee</t>
  </si>
  <si>
    <t>https://www.rvo.nl/meldcodes-isolatie/ka18464-rockwool-rocksono-extra-gevel</t>
  </si>
  <si>
    <t>PL IsoVlas</t>
  </si>
  <si>
    <t>C</t>
  </si>
  <si>
    <t>IsoVlas</t>
  </si>
  <si>
    <t>Oisterwijk</t>
  </si>
  <si>
    <t>Milieudatabase Isovlas PL bouwisolatie.</t>
  </si>
  <si>
    <t>Knauf Naturoll 035</t>
  </si>
  <si>
    <t>Glaswol</t>
  </si>
  <si>
    <t>Handmatig geplaatst tussen stijlen</t>
  </si>
  <si>
    <t>Knauf</t>
  </si>
  <si>
    <t>Visé, België</t>
  </si>
  <si>
    <t>https://milieudatabase.nl/nl/viewer/milieuverklaring/nmd_106714/</t>
  </si>
  <si>
    <t>Houtvezelmatten</t>
  </si>
  <si>
    <t>Houtvezel</t>
  </si>
  <si>
    <t>126-140</t>
  </si>
  <si>
    <t>0,568-0,706</t>
  </si>
  <si>
    <t>0,406-0,504</t>
  </si>
  <si>
    <t>89-95</t>
  </si>
  <si>
    <t>0,036-0,038</t>
  </si>
  <si>
    <t>0,8 – 2,0</t>
  </si>
  <si>
    <t>E-F</t>
  </si>
  <si>
    <t>33-60</t>
  </si>
  <si>
    <t>Handmatig geplaatst tussen regels</t>
  </si>
  <si>
    <t>GUTEX, Isover, Naturheld</t>
  </si>
  <si>
    <t>Hennepmatten</t>
  </si>
  <si>
    <t>Hennep</t>
  </si>
  <si>
    <t>140-154</t>
  </si>
  <si>
    <t>0,618-1,190</t>
  </si>
  <si>
    <t>0,401-0,850</t>
  </si>
  <si>
    <t>&gt;80-90</t>
  </si>
  <si>
    <t>0,039-0,043</t>
  </si>
  <si>
    <t>0,3 – 1,0</t>
  </si>
  <si>
    <t>C-E</t>
  </si>
  <si>
    <t>30-45</t>
  </si>
  <si>
    <t>Handmatig klemvast tussen regelwerk</t>
  </si>
  <si>
    <t>DunaGro, GreenInclusive, HemKor, Hempflax</t>
  </si>
  <si>
    <t>HemKor Pure Hennep isolatiematten</t>
  </si>
  <si>
    <t>&gt;80-98</t>
  </si>
  <si>
    <t>E</t>
  </si>
  <si>
    <t>39-45</t>
  </si>
  <si>
    <t>Kingspan Insulation B.V.</t>
  </si>
  <si>
    <t>Nördlingen, Duitsland</t>
  </si>
  <si>
    <t>HemKor Pure</t>
  </si>
  <si>
    <t xml:space="preserve"> Ja, met biobased bonus</t>
  </si>
  <si>
    <t>KA27526 Kingspan Insulation HemKor Pure - gevelisolatie</t>
  </si>
  <si>
    <t>Gutex Thermoflex Houtvezelmatten</t>
  </si>
  <si>
    <t xml:space="preserve">GUTEX </t>
  </si>
  <si>
    <t>Eschbach, Duitsland</t>
  </si>
  <si>
    <t>Milieudatabase GUTEX Thermoflex vloer.</t>
  </si>
  <si>
    <t>Gramitherm grasisolatiemat</t>
  </si>
  <si>
    <t>Grasvezel</t>
  </si>
  <si>
    <t>0,4 – 1,2</t>
  </si>
  <si>
    <t>Handmatig klemvast tussen stijlen.</t>
  </si>
  <si>
    <t>Gramitherm®</t>
  </si>
  <si>
    <t>Auvelais (Sambreville)</t>
  </si>
  <si>
    <t>Gramitherm Grasisolatiemat</t>
  </si>
  <si>
    <t>KA27255 Gramitherm Type GR - gevelisolatie minimale dikte vanaf &gt;=140mm</t>
  </si>
  <si>
    <t>Dun Agro Hennep isolatiematten FL</t>
  </si>
  <si>
    <t>30-40</t>
  </si>
  <si>
    <t>Dun Agro</t>
  </si>
  <si>
    <t>Oude Pekela</t>
  </si>
  <si>
    <t>Dun Agro: Hennep isolatiematten FL</t>
  </si>
  <si>
    <t>DAWOstar gevelisolatie</t>
  </si>
  <si>
    <t>EPS</t>
  </si>
  <si>
    <t>Beperkt dampopen, niet cappilair actief</t>
  </si>
  <si>
    <t>15-40</t>
  </si>
  <si>
    <t>Mechanisch bevestigd plaatmateriaal</t>
  </si>
  <si>
    <t>DAWO EPS B.V.</t>
  </si>
  <si>
    <t>Markelo</t>
  </si>
  <si>
    <t>https://milieudatabase.nl/nl/viewer/milieuverklaring/nmd_37678/</t>
  </si>
  <si>
    <t>https://www.rvo.nl/meldcodes-isolatie/ka23214-dawo-oost-dawostar-gevelisolatie</t>
  </si>
  <si>
    <t>https://www.circufloc.com/wp-content/uploads/CircuFloc-kartonwol-Brochure-en-Datablad-NL.pdf?new</t>
  </si>
  <si>
    <t>Cellulose inblaasvezels</t>
  </si>
  <si>
    <t>Cellulose</t>
  </si>
  <si>
    <t>0,203-0,261</t>
  </si>
  <si>
    <t>0,176-0,323</t>
  </si>
  <si>
    <t>0,104-0,243</t>
  </si>
  <si>
    <t>88-92</t>
  </si>
  <si>
    <t>0,037-0,038</t>
  </si>
  <si>
    <t>0,6 – 1,5</t>
  </si>
  <si>
    <t>B-E</t>
  </si>
  <si>
    <t>25-65</t>
  </si>
  <si>
    <t>Mechanisch in te blazen in gesloten constructies</t>
  </si>
  <si>
    <t>Isoproc, Thermofloc</t>
  </si>
  <si>
    <t>Bioblow inblaasstro isolatie</t>
  </si>
  <si>
    <t>Bioblow</t>
  </si>
  <si>
    <t>Limburg</t>
  </si>
  <si>
    <t>Bioblow inblaasstro isolatie, toegepast als thermische, hygrothermische en akoestische isolatie (Referentieprofiel Rd1)</t>
  </si>
  <si>
    <t>KA28948 Bioblow Inblaasstro - dak</t>
  </si>
  <si>
    <t>Hellend dak isolatie (nieuwbouw)</t>
  </si>
  <si>
    <t xml:space="preserve"> 0,131-0,242</t>
  </si>
  <si>
    <t>RockSono Base Vario</t>
  </si>
  <si>
    <t>https://www.rvo.nl/meldcodes-isolatie/ka18259-rockwool-rocksono-base-rocksono-base-vario-d</t>
  </si>
  <si>
    <t>https://milieudatabase.nl/nl/viewer/milieuverklaring/nmd_106534/</t>
  </si>
  <si>
    <t>https://www.rvo.nl/meldcodes-isolatie/ka18222-knauf-insulation-naturoll-035-dakisolatie</t>
  </si>
  <si>
    <t>0,568-0,7056</t>
  </si>
  <si>
    <t>KA27524 Kingspan Insulation HemKor Pure - dakisolatie</t>
  </si>
  <si>
    <t>KA27252 Gramitherm Type GR - dak minimale dikte vanaf &gt;=140mm</t>
  </si>
  <si>
    <t>DAWO EPS</t>
  </si>
  <si>
    <t>Beperkt dampopen, niet capilair actief</t>
  </si>
  <si>
    <t>https://milieudatabase.nl/nl/viewer/milieuverklaring/nmd_37670/</t>
  </si>
  <si>
    <t>https://www.rvo.nl/meldcodes-isolatie/ka23197-dawo-eps-bv-eps-200-grijs-dakisolatie</t>
  </si>
  <si>
    <t>CircuFloc kartonwol - dak</t>
  </si>
  <si>
    <t>Kartonwol</t>
  </si>
  <si>
    <t>0,5 – 1,2</t>
  </si>
  <si>
    <t>25-60</t>
  </si>
  <si>
    <t>CircuSol Insulation B.V.</t>
  </si>
  <si>
    <t>Brummen</t>
  </si>
  <si>
    <t>CircuFloc kartonwol (27.1), inblaasisolatie met terugname garantie</t>
  </si>
  <si>
    <t>KA28539 CircuFloc kartonwol kartonwol Constructief - dak</t>
  </si>
  <si>
    <t>Bioparels® voor een dakisolatie (Isoplusparels)</t>
  </si>
  <si>
    <t>Bioparels</t>
  </si>
  <si>
    <t xml:space="preserve">- </t>
  </si>
  <si>
    <t>Volledig damp-open</t>
  </si>
  <si>
    <t>n.v.t.</t>
  </si>
  <si>
    <t>15-20</t>
  </si>
  <si>
    <t>Ingeblazen of los gestort in spouwmuren</t>
  </si>
  <si>
    <t xml:space="preserve">
Bioparels.nl</t>
  </si>
  <si>
    <t>Veendam</t>
  </si>
  <si>
    <t>BINNENKORT</t>
  </si>
  <si>
    <t>Na-isoleren hellend dak</t>
  </si>
  <si>
    <t>Metisse dekens</t>
  </si>
  <si>
    <t>Katoen</t>
  </si>
  <si>
    <t>0,2 – 0,6</t>
  </si>
  <si>
    <t>B</t>
  </si>
  <si>
    <t>Handmatig klemvast tussen stijlen</t>
  </si>
  <si>
    <t>Metisse</t>
  </si>
  <si>
    <t>Lille, Frankrijk</t>
  </si>
  <si>
    <t>Milieudatabase VRK Metisse® katoen isolatie</t>
  </si>
  <si>
    <t>https://milieudatabase.nl/nl/viewer/milieuverklaring/nmd_106529/</t>
  </si>
  <si>
    <t xml:space="preserve">Primair </t>
  </si>
  <si>
    <t xml:space="preserve">Insus InsuRoof PIR-isolatieplaat </t>
  </si>
  <si>
    <t>PIR</t>
  </si>
  <si>
    <t>Niet dampopen, niet capilair actief</t>
  </si>
  <si>
    <t>Plaatmateriaal, mechanisch bevestigd</t>
  </si>
  <si>
    <t>Insus</t>
  </si>
  <si>
    <t>Duiven</t>
  </si>
  <si>
    <t>Milieudatabase Insus InsuRoof PIR-isolatieplaat Gecacheerd met Alulaminaat (dakisolatie) (Rd 6,35)</t>
  </si>
  <si>
    <t>Houtvezeldekens</t>
  </si>
  <si>
    <t>Handmatig geplaatst; flexibel materiaal</t>
  </si>
  <si>
    <t>Gramitherm grasvezelmatten</t>
  </si>
  <si>
    <t>Gramitherm</t>
  </si>
  <si>
    <t>KA27255 Gramitherm Type GR - gevelisolatie minimale dikte vanaf &gt;=140mm | RVO.nl</t>
  </si>
  <si>
    <t xml:space="preserve">Dun Agro </t>
  </si>
  <si>
    <t xml:space="preserve">Biobased </t>
  </si>
  <si>
    <t>https://milieudatabase.nl/nl/viewer/milieuverklaring/nmd_96351/</t>
  </si>
  <si>
    <t>Na-isoleren kruipruimte</t>
  </si>
  <si>
    <t>TONZON thermokussens 3 luchtkamers</t>
  </si>
  <si>
    <t>Kunststof</t>
  </si>
  <si>
    <t>Dampdichtx</t>
  </si>
  <si>
    <t>TONZON</t>
  </si>
  <si>
    <t>Enschede</t>
  </si>
  <si>
    <t>Milieudatabase TONZON Thermokussens, 3 luchtkamers</t>
  </si>
  <si>
    <t>KA18310 Isovlas Vlaswol PL140 en hoger -vloerisolatie | RVO.nl</t>
  </si>
  <si>
    <t>alleen bij: droge kruipruimte en goede ventilatie, vereist zeer goede dampremmende laag</t>
  </si>
  <si>
    <t>alleen na plaatsen vochtscherm</t>
  </si>
  <si>
    <t>EXIE Canadry kalkhennep</t>
  </si>
  <si>
    <t>B0</t>
  </si>
  <si>
    <t>alleen na: laag gebroken schelpen en vloer afwerken met dampopen chape</t>
  </si>
  <si>
    <t>EXIE</t>
  </si>
  <si>
    <t>Milieudatabase CaNaDry isolatie in daken met hergebruik (constructief)</t>
  </si>
  <si>
    <t>KA31148 CaNaDry CaNaDry - Vloer | RVO.nl</t>
  </si>
  <si>
    <t>DAWO EPS bodemparels</t>
  </si>
  <si>
    <t>Los gestort op bodem</t>
  </si>
  <si>
    <t>Dawo Eps B.V.</t>
  </si>
  <si>
    <t>https://milieudatabase.nl/nl/viewer/milieuverklaring/nmd_37676/</t>
  </si>
  <si>
    <t>KA18881 DAWO P en P Dawo bodemparels</t>
  </si>
  <si>
    <t>Bioparels® voor een kruipruimte-isolatie (Isoplusparels)</t>
  </si>
  <si>
    <t>https://milieudatabase.nl/nl/viewer/milieuverklaring/nmd_203039/</t>
  </si>
  <si>
    <t>Na-isoleren spouwmuur</t>
  </si>
  <si>
    <t>Pro Suber® geëxpandeerde kurkisolatie</t>
  </si>
  <si>
    <t>Kurk</t>
  </si>
  <si>
    <t>105-125</t>
  </si>
  <si>
    <t>Pro Suber</t>
  </si>
  <si>
    <t>Milieudatabase Pro Suber®, geëxpandeerd kurkgranulaat PSQGR, inblaasisolatie buitenwand (expanded cork insulation granules)</t>
  </si>
  <si>
    <t>KA21902 Pro Suber (ACI) PS-QGR - spouwmuurisolatie | RVO.nl</t>
  </si>
  <si>
    <t>Neopixels Biobased</t>
  </si>
  <si>
    <t>F</t>
  </si>
  <si>
    <t>Neopixels</t>
  </si>
  <si>
    <t xml:space="preserve">Weurt </t>
  </si>
  <si>
    <t>Milieudatabase Neopixels Biobased (gebonden)</t>
  </si>
  <si>
    <t>KA29049 Neopixels Insulation Neopixels Biobased (gebonden) - spouw | RVO.nl</t>
  </si>
  <si>
    <t>Kurkgranulaat (algemeen)</t>
  </si>
  <si>
    <t>0,697-0,762</t>
  </si>
  <si>
    <t>0,498-0,605</t>
  </si>
  <si>
    <t>1,053-1,747</t>
  </si>
  <si>
    <t>70-100</t>
  </si>
  <si>
    <t>0,036-0,041</t>
  </si>
  <si>
    <t>40-125</t>
  </si>
  <si>
    <t>In te blazen of los te storten</t>
  </si>
  <si>
    <t>Pro Suber en Neopixels</t>
  </si>
  <si>
    <t>Isover Insulsafe Cavity (glaswol vlokken)</t>
  </si>
  <si>
    <t>25-30</t>
  </si>
  <si>
    <t>Isover</t>
  </si>
  <si>
    <t>Etten-Leur</t>
  </si>
  <si>
    <t>Milieudatabase Isover Insulsafe Cavity</t>
  </si>
  <si>
    <t>Isoplusparels IsoPlusParel 18 - spouwmuurisolatie</t>
  </si>
  <si>
    <t>Ingeblazen in spouwmuren</t>
  </si>
  <si>
    <t>https://milieudatabase.nl/nl/viewer/milieuverklaring/nmd_203040/</t>
  </si>
  <si>
    <t>KA18430 Isoplusparels IsoPlusParel 18- spouwmuurisolatie</t>
  </si>
  <si>
    <t>DAWO EPS spouwparel</t>
  </si>
  <si>
    <t>https://milieudatabase.nl/nl/viewer/milieuverklaring/nmd_37674/</t>
  </si>
  <si>
    <t>KA20389 DAWO P en P Dawo Spouwparels</t>
  </si>
  <si>
    <t>Bioparels® voor een spouwmuurisolatie (Isoplusparels)</t>
  </si>
  <si>
    <t>Na-isoleren zolder/vliering</t>
  </si>
  <si>
    <t>dampopen, niet capilair actief</t>
  </si>
  <si>
    <t>https://milieudatabase.nl/nl/viewer/milieuverklaring/nmd_92215/</t>
  </si>
  <si>
    <t>https://www.rvo.nl/meldcodes-isolatie/ka22770-rockwool-rocksono-base-rocksono-base-vario-zoldervliering</t>
  </si>
  <si>
    <t>https://www.rvo.nl/meldcodes-isolatie/ka19613-knauf-insulation-naturoll-035-zoldervlieringvloerisolatie</t>
  </si>
  <si>
    <t>Isovlas PL bouwisolatie.</t>
  </si>
  <si>
    <t>C-s2,d0</t>
  </si>
  <si>
    <t>Isovlas</t>
  </si>
  <si>
    <t>https://milieudatabase.nl/nl/viewer/milieuverklaring/nmd_95469/</t>
  </si>
  <si>
    <t>KA18771 Isovlas Vlaswol PL140 en hoger -zolder/vlieringvloerisolatie</t>
  </si>
  <si>
    <t>KA27254 Gramitherm Type GR - zolder/vliering minimale dikte vanaf &gt;=140mm</t>
  </si>
  <si>
    <t>CircuFloc kartonwol - zolder/vliering</t>
  </si>
  <si>
    <t>KA28543 CircuFloc kartonwol kartonwol - zolder/vliering</t>
  </si>
  <si>
    <t>KA28949 Bioblow Inblaasstro - zolder/vliering</t>
  </si>
  <si>
    <t>Vrijdragende vloerisolatie (nieuwbouw)</t>
  </si>
  <si>
    <t>KA27256 Gramitherm Type GR - vloer minimale dikte vanaf &gt;=140mm</t>
  </si>
  <si>
    <t>DAWOstar vloerisolatie</t>
  </si>
  <si>
    <t>https://milieudatabase.nl/nl/viewer/milieuverklaring/nmd_37680/</t>
  </si>
  <si>
    <t>https://www.rvo.nl/meldcodes-isolatie/ka21384-dawo-eps-bv-eps-200-grijs</t>
  </si>
  <si>
    <t>Let op: het biobased na-isoleren van de spouw is uitdagend vanwege vochtrisico's. Laat je goed adviseren. Zo wordt houtvezel, cellulose en stro nog niet aanbevolen voor na-isolatie van spouw.</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</si>
</sst>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
    <numFmt numFmtId="165" formatCode="#,##0.000"/>
  </numFmts>
  <fonts count="28">
    <font>
      <sz val="11.0"/>
      <color theme="1"/>
      <name val="Aptos Narrow"/>
      <scheme val="minor"/>
    </font>
    <font>
      <sz val="11.0"/>
      <color theme="1"/>
      <name val="Aptos Narrow"/>
    </font>
    <font>
      <b/>
      <sz val="24.0"/>
      <color theme="0"/>
      <name val="Arial"/>
    </font>
    <font/>
    <font>
      <i/>
      <sz val="10.0"/>
      <color theme="1"/>
      <name val="Aptos Narrow"/>
    </font>
    <font>
      <b/>
      <i/>
      <sz val="10.0"/>
      <color theme="1"/>
      <name val="Aptos Narrow"/>
    </font>
    <font>
      <i/>
      <sz val="8.0"/>
      <color rgb="FF000000"/>
      <name val="Aptos Narrow"/>
    </font>
    <font>
      <i/>
      <sz val="11.0"/>
      <color theme="1"/>
      <name val="Aptos Narrow"/>
    </font>
    <font>
      <b/>
      <sz val="11.0"/>
      <color theme="0"/>
      <name val="Aptos Narrow"/>
    </font>
    <font>
      <sz val="9.0"/>
      <color theme="1"/>
      <name val="Aptos Narrow"/>
    </font>
    <font>
      <color rgb="FFFFFFFF"/>
      <name val="Aptos Narrow"/>
      <scheme val="minor"/>
    </font>
    <font>
      <sz val="11.0"/>
      <color rgb="FFFFFFFF"/>
      <name val="Aptos Narrow"/>
    </font>
    <font>
      <color theme="1"/>
      <name val="Aptos Narrow"/>
      <scheme val="minor"/>
    </font>
    <font>
      <u/>
      <sz val="11.0"/>
      <color theme="10"/>
      <name val="Aptos Narrow"/>
    </font>
    <font>
      <u/>
      <sz val="11.0"/>
      <color theme="10"/>
      <name val="Aptos Narrow"/>
    </font>
    <font>
      <u/>
      <sz val="11.0"/>
      <color theme="10"/>
      <name val="Aptos Narrow"/>
    </font>
    <font>
      <u/>
      <sz val="11.0"/>
      <color theme="10"/>
      <name val="Aptos Narrow"/>
    </font>
    <font>
      <u/>
      <sz val="11.0"/>
      <color theme="10"/>
      <name val="Aptos Narrow"/>
    </font>
    <font>
      <sz val="11.0"/>
      <color rgb="FF000000"/>
      <name val="Aptos Narrow"/>
    </font>
    <font>
      <sz val="11.0"/>
      <color theme="10"/>
      <name val="Aptos Narrow"/>
    </font>
    <font>
      <u/>
      <sz val="11.0"/>
      <color theme="10"/>
      <name val="Aptos Narrow"/>
    </font>
    <font>
      <sz val="10.0"/>
      <color rgb="FF000000"/>
      <name val="Arial"/>
    </font>
    <font>
      <u/>
      <sz val="11.0"/>
      <color theme="10"/>
      <name val="Aptos Narrow"/>
    </font>
    <font>
      <u/>
      <sz val="11.0"/>
      <color theme="10"/>
      <name val="Aptos Narrow"/>
    </font>
    <font>
      <u/>
      <sz val="11.0"/>
      <color theme="10"/>
      <name val="Aptos Narrow"/>
    </font>
    <font>
      <u/>
      <sz val="11.0"/>
      <color theme="1"/>
      <name val="Aptos Narrow"/>
    </font>
    <font>
      <u/>
      <sz val="11.0"/>
      <color theme="10"/>
      <name val="Aptos Narrow"/>
    </font>
    <font>
      <u/>
      <sz val="11.0"/>
      <color theme="10"/>
      <name val="Aptos Narrow"/>
    </font>
  </fonts>
  <fills count="6">
    <fill>
      <patternFill patternType="none"/>
    </fill>
    <fill>
      <patternFill patternType="lightGray"/>
    </fill>
    <fill>
      <patternFill patternType="solid">
        <fgColor theme="6"/>
        <bgColor theme="6"/>
      </patternFill>
    </fill>
    <fill>
      <patternFill patternType="solid">
        <fgColor theme="0"/>
        <bgColor theme="0"/>
      </patternFill>
    </fill>
    <fill>
      <patternFill patternType="solid">
        <fgColor rgb="FFD9F2D0"/>
        <bgColor rgb="FFD9F2D0"/>
      </patternFill>
    </fill>
    <fill>
      <patternFill patternType="solid">
        <fgColor rgb="FFFAE2D5"/>
        <bgColor rgb="FFFAE2D5"/>
      </patternFill>
    </fill>
  </fills>
  <borders count="16">
    <border/>
    <border>
      <left/>
      <right/>
      <top/>
      <bottom/>
    </border>
    <border>
      <left/>
      <top/>
      <bottom/>
    </border>
    <border>
      <top/>
      <bottom/>
    </border>
    <border>
      <right/>
      <top/>
      <bottom/>
    </border>
    <border>
      <left/>
      <top/>
    </border>
    <border>
      <top/>
    </border>
    <border>
      <right/>
      <top/>
    </border>
    <border>
      <left/>
      <bottom/>
    </border>
    <border>
      <bottom/>
    </border>
    <border>
      <right/>
      <bottom/>
    </border>
    <border>
      <left/>
    </border>
    <border>
      <right/>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vertical="center"/>
    </xf>
    <xf borderId="3" fillId="0" fontId="3" numFmtId="0" xfId="0" applyBorder="1" applyFont="1"/>
    <xf borderId="4" fillId="0" fontId="3" numFmtId="0" xfId="0" applyBorder="1" applyFont="1"/>
    <xf borderId="2" fillId="3" fontId="1" numFmtId="0" xfId="0" applyAlignment="1" applyBorder="1" applyFill="1" applyFont="1">
      <alignment horizontal="left" shrinkToFit="0" vertical="top" wrapText="1"/>
    </xf>
    <xf borderId="1" fillId="3" fontId="1" numFmtId="0" xfId="0" applyBorder="1" applyFont="1"/>
    <xf borderId="5" fillId="3" fontId="4" numFmtId="0" xfId="0" applyAlignment="1" applyBorder="1" applyFont="1">
      <alignment horizontal="left" shrinkToFit="0" vertical="top"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 fillId="3" fontId="5" numFmtId="0" xfId="0" applyBorder="1" applyFont="1"/>
    <xf borderId="2" fillId="3" fontId="1" numFmtId="0" xfId="0" applyAlignment="1" applyBorder="1" applyFont="1">
      <alignment horizontal="center" shrinkToFit="0" vertical="top" wrapText="1"/>
    </xf>
    <xf borderId="1" fillId="3" fontId="1" numFmtId="0" xfId="0" applyAlignment="1" applyBorder="1" applyFont="1">
      <alignment shrinkToFit="0" vertical="top" wrapText="1"/>
    </xf>
    <xf borderId="1" fillId="3" fontId="1" numFmtId="0" xfId="0" applyAlignment="1" applyBorder="1" applyFont="1">
      <alignment horizontal="left" vertical="top"/>
    </xf>
    <xf borderId="1" fillId="3" fontId="4" numFmtId="0" xfId="0" applyAlignment="1" applyBorder="1" applyFont="1">
      <alignment shrinkToFit="0" vertical="top" wrapText="1"/>
    </xf>
    <xf borderId="5" fillId="3" fontId="6" numFmtId="0" xfId="0" applyAlignment="1" applyBorder="1" applyFont="1">
      <alignment horizontal="left" shrinkToFit="0" vertical="top" wrapText="1"/>
    </xf>
    <xf borderId="11" fillId="0" fontId="3" numFmtId="0" xfId="0" applyBorder="1" applyFont="1"/>
    <xf borderId="12" fillId="0" fontId="3" numFmtId="0" xfId="0" applyBorder="1" applyFont="1"/>
    <xf borderId="1" fillId="3" fontId="7" numFmtId="0" xfId="0" applyBorder="1" applyFont="1"/>
    <xf borderId="1" fillId="2" fontId="8" numFmtId="0" xfId="0" applyAlignment="1" applyBorder="1" applyFont="1">
      <alignment horizontal="left" vertical="top"/>
    </xf>
    <xf borderId="1" fillId="2" fontId="8" numFmtId="0" xfId="0" applyBorder="1" applyFont="1"/>
    <xf borderId="13" fillId="4" fontId="9" numFmtId="0" xfId="0" applyAlignment="1" applyBorder="1" applyFill="1" applyFont="1">
      <alignment horizontal="center" shrinkToFit="0" vertical="center" wrapText="1"/>
    </xf>
    <xf borderId="14" fillId="4" fontId="9" numFmtId="0" xfId="0" applyAlignment="1" applyBorder="1" applyFont="1">
      <alignment horizontal="center" shrinkToFit="0" vertical="center" wrapText="1"/>
    </xf>
    <xf borderId="15" fillId="4" fontId="9" numFmtId="0" xfId="0" applyAlignment="1" applyBorder="1" applyFont="1">
      <alignment horizontal="center" shrinkToFit="0" vertical="center" wrapText="1"/>
    </xf>
    <xf borderId="13" fillId="4" fontId="9" numFmtId="0" xfId="0" applyAlignment="1" applyBorder="1" applyFont="1">
      <alignment horizontal="center" vertical="center"/>
    </xf>
    <xf borderId="1" fillId="2" fontId="1" numFmtId="0" xfId="0" applyAlignment="1" applyBorder="1" applyFont="1">
      <alignment horizontal="left" vertical="top"/>
    </xf>
    <xf borderId="0" fillId="0" fontId="10" numFmtId="0" xfId="0" applyFont="1"/>
    <xf borderId="0" fillId="0" fontId="11" numFmtId="0" xfId="0" applyAlignment="1" applyFont="1">
      <alignment horizontal="left" vertical="top"/>
    </xf>
    <xf borderId="0" fillId="0" fontId="11" numFmtId="0" xfId="0" applyAlignment="1" applyFont="1">
      <alignment horizontal="left"/>
    </xf>
    <xf borderId="0" fillId="0" fontId="11" numFmtId="164" xfId="0" applyAlignment="1" applyFont="1" applyNumberFormat="1">
      <alignment horizontal="left"/>
    </xf>
    <xf borderId="0" fillId="0" fontId="11" numFmtId="0" xfId="0" applyFont="1"/>
    <xf borderId="0" fillId="0" fontId="1" numFmtId="0" xfId="0" applyAlignment="1" applyFont="1">
      <alignment horizontal="left" vertical="top"/>
    </xf>
    <xf borderId="0" fillId="0" fontId="12" numFmtId="0" xfId="0" applyFont="1"/>
    <xf borderId="0" fillId="0" fontId="1" numFmtId="0" xfId="0" applyAlignment="1" applyFont="1">
      <alignment horizontal="left"/>
    </xf>
    <xf borderId="0" fillId="0" fontId="1" numFmtId="164" xfId="0" applyAlignment="1" applyFont="1" applyNumberFormat="1">
      <alignment horizontal="left" vertical="top"/>
    </xf>
    <xf quotePrefix="1" borderId="0" fillId="0" fontId="1" numFmtId="164" xfId="0" applyAlignment="1" applyFont="1" applyNumberFormat="1">
      <alignment horizontal="left" vertical="top"/>
    </xf>
    <xf quotePrefix="1" borderId="0" fillId="0" fontId="1" numFmtId="0" xfId="0" applyAlignment="1" applyFont="1">
      <alignment horizontal="left" vertical="top"/>
    </xf>
    <xf borderId="0" fillId="0" fontId="1" numFmtId="0" xfId="0" applyFont="1"/>
    <xf quotePrefix="1" borderId="0" fillId="0" fontId="1" numFmtId="0" xfId="0" applyFont="1"/>
    <xf borderId="1" fillId="2" fontId="13" numFmtId="0" xfId="0" applyAlignment="1" applyBorder="1" applyFont="1">
      <alignment horizontal="left" vertical="top"/>
    </xf>
    <xf borderId="1" fillId="2" fontId="14" numFmtId="0" xfId="0" applyBorder="1" applyFont="1"/>
    <xf borderId="1" fillId="5" fontId="1" numFmtId="0" xfId="0" applyAlignment="1" applyBorder="1" applyFill="1" applyFont="1">
      <alignment horizontal="left" vertical="top"/>
    </xf>
    <xf borderId="1" fillId="5" fontId="1" numFmtId="0" xfId="0" applyAlignment="1" applyBorder="1" applyFont="1">
      <alignment horizontal="left"/>
    </xf>
    <xf borderId="1" fillId="5" fontId="1" numFmtId="1" xfId="0" applyAlignment="1" applyBorder="1" applyFont="1" applyNumberFormat="1">
      <alignment horizontal="left"/>
    </xf>
    <xf borderId="1" fillId="5" fontId="1" numFmtId="164" xfId="0" applyAlignment="1" applyBorder="1" applyFont="1" applyNumberFormat="1">
      <alignment horizontal="left"/>
    </xf>
    <xf quotePrefix="1" borderId="1" fillId="5" fontId="1" numFmtId="164" xfId="0" applyAlignment="1" applyBorder="1" applyFont="1" applyNumberFormat="1">
      <alignment horizontal="left"/>
    </xf>
    <xf quotePrefix="1" borderId="1" fillId="5" fontId="1" numFmtId="0" xfId="0" applyAlignment="1" applyBorder="1" applyFont="1">
      <alignment horizontal="left" vertical="top"/>
    </xf>
    <xf borderId="1" fillId="5" fontId="15" numFmtId="0" xfId="0" applyBorder="1" applyFont="1"/>
    <xf borderId="0" fillId="0" fontId="16" numFmtId="0" xfId="0" applyFont="1"/>
    <xf borderId="1" fillId="5" fontId="1" numFmtId="0" xfId="0" applyBorder="1" applyFont="1"/>
    <xf borderId="1" fillId="5" fontId="1" numFmtId="164" xfId="0" applyAlignment="1" applyBorder="1" applyFont="1" applyNumberFormat="1">
      <alignment horizontal="left" vertical="top"/>
    </xf>
    <xf quotePrefix="1" borderId="1" fillId="5" fontId="17" numFmtId="0" xfId="0" applyBorder="1" applyFont="1"/>
    <xf quotePrefix="1" borderId="1" fillId="5" fontId="1" numFmtId="0" xfId="0" applyBorder="1" applyFont="1"/>
    <xf quotePrefix="1" borderId="0" fillId="0" fontId="1" numFmtId="0" xfId="0" applyAlignment="1" applyFont="1">
      <alignment horizontal="left"/>
    </xf>
    <xf borderId="0" fillId="0" fontId="1" numFmtId="1" xfId="0" applyAlignment="1" applyFont="1" applyNumberFormat="1">
      <alignment horizontal="left"/>
    </xf>
    <xf borderId="0" fillId="0" fontId="1" numFmtId="164" xfId="0" applyAlignment="1" applyFont="1" applyNumberFormat="1">
      <alignment horizontal="left"/>
    </xf>
    <xf borderId="0" fillId="0" fontId="1" numFmtId="165" xfId="0" applyAlignment="1" applyFont="1" applyNumberFormat="1">
      <alignment horizontal="left"/>
    </xf>
    <xf quotePrefix="1" borderId="1" fillId="5" fontId="1" numFmtId="165" xfId="0" applyAlignment="1" applyBorder="1" applyFont="1" applyNumberFormat="1">
      <alignment horizontal="left"/>
    </xf>
    <xf borderId="0" fillId="0" fontId="18" numFmtId="0" xfId="0" applyAlignment="1" applyFont="1">
      <alignment horizontal="left" vertical="top"/>
    </xf>
    <xf quotePrefix="1" borderId="0" fillId="0" fontId="1" numFmtId="165" xfId="0" applyAlignment="1" applyFont="1" applyNumberFormat="1">
      <alignment horizontal="left"/>
    </xf>
    <xf quotePrefix="1" borderId="1" fillId="5" fontId="19" numFmtId="0" xfId="0" applyBorder="1" applyFont="1"/>
    <xf borderId="1" fillId="5" fontId="20" numFmtId="0" xfId="0" applyAlignment="1" applyBorder="1" applyFont="1">
      <alignment horizontal="left" vertical="top"/>
    </xf>
    <xf borderId="1" fillId="5" fontId="1" numFmtId="1" xfId="0" applyAlignment="1" applyBorder="1" applyFont="1" applyNumberFormat="1">
      <alignment horizontal="left" vertical="top"/>
    </xf>
    <xf borderId="1" fillId="5" fontId="21" numFmtId="0" xfId="0" applyBorder="1" applyFont="1"/>
    <xf borderId="0" fillId="0" fontId="1" numFmtId="1" xfId="0" applyAlignment="1" applyFont="1" applyNumberFormat="1">
      <alignment horizontal="left" vertical="top"/>
    </xf>
    <xf quotePrefix="1" borderId="0" fillId="0" fontId="19" numFmtId="0" xfId="0" applyAlignment="1" applyFont="1">
      <alignment horizontal="left" vertical="top"/>
    </xf>
    <xf borderId="0" fillId="0" fontId="22" numFmtId="0" xfId="0" applyAlignment="1" applyFont="1">
      <alignment horizontal="left" vertical="top"/>
    </xf>
    <xf quotePrefix="1" borderId="1" fillId="5" fontId="19" numFmtId="0" xfId="0" applyAlignment="1" applyBorder="1" applyFont="1">
      <alignment horizontal="left" vertical="top"/>
    </xf>
    <xf borderId="1" fillId="5" fontId="18" numFmtId="0" xfId="0" applyAlignment="1" applyBorder="1" applyFont="1">
      <alignment horizontal="left" vertical="top"/>
    </xf>
    <xf quotePrefix="1" borderId="1" fillId="5" fontId="1" numFmtId="0" xfId="0" applyAlignment="1" applyBorder="1" applyFont="1">
      <alignment horizontal="left"/>
    </xf>
    <xf quotePrefix="1" borderId="0" fillId="0" fontId="1" numFmtId="164" xfId="0" applyAlignment="1" applyFont="1" applyNumberFormat="1">
      <alignment horizontal="left"/>
    </xf>
    <xf borderId="0" fillId="0" fontId="1" numFmtId="0" xfId="0" applyAlignment="1" applyFont="1">
      <alignment horizontal="left" vertical="top"/>
    </xf>
    <xf borderId="0" fillId="0" fontId="7" numFmtId="0" xfId="0" applyAlignment="1" applyFont="1">
      <alignment horizontal="left" vertical="top"/>
    </xf>
    <xf borderId="0" fillId="0" fontId="23" numFmtId="0" xfId="0" applyAlignment="1" applyFont="1">
      <alignment horizontal="left" vertical="top"/>
    </xf>
    <xf borderId="0" fillId="0" fontId="1" numFmtId="0" xfId="0" applyAlignment="1" applyFont="1">
      <alignment horizontal="left"/>
    </xf>
    <xf borderId="0" fillId="0" fontId="24" numFmtId="164" xfId="0" applyAlignment="1" applyFont="1" applyNumberFormat="1">
      <alignment horizontal="left" vertical="top"/>
    </xf>
    <xf borderId="0" fillId="0" fontId="25" numFmtId="164" xfId="0" applyAlignment="1" applyFont="1" applyNumberFormat="1">
      <alignment horizontal="left" vertical="top"/>
    </xf>
    <xf borderId="0" fillId="0" fontId="26" numFmtId="164" xfId="0" applyAlignment="1" applyFont="1" applyNumberFormat="1">
      <alignment horizontal="left"/>
    </xf>
    <xf borderId="0" fillId="0" fontId="1" numFmtId="1" xfId="0" applyAlignment="1" applyFont="1" applyNumberFormat="1">
      <alignment horizontal="left"/>
    </xf>
    <xf borderId="0" fillId="0" fontId="1" numFmtId="164" xfId="0" applyAlignment="1" applyFont="1" applyNumberFormat="1">
      <alignment horizontal="left"/>
    </xf>
    <xf borderId="0" fillId="0" fontId="1" numFmtId="165" xfId="0" applyAlignment="1" applyFont="1" applyNumberFormat="1">
      <alignment horizontal="left"/>
    </xf>
    <xf borderId="0" fillId="0" fontId="1" numFmtId="0" xfId="0" applyFont="1"/>
    <xf borderId="0" fillId="0" fontId="27" numFmtId="0" xfId="0" applyFont="1"/>
  </cellXfs>
  <cellStyles count="1">
    <cellStyle xfId="0" name="Normal" builtinId="0"/>
  </cellStyles>
  <dxfs count="4">
    <dxf>
      <font/>
      <fill>
        <patternFill patternType="none"/>
      </fill>
      <border/>
    </dxf>
    <dxf>
      <font/>
      <fill>
        <patternFill patternType="solid">
          <fgColor theme="6"/>
          <bgColor theme="6"/>
        </patternFill>
      </fill>
      <border/>
    </dxf>
    <dxf>
      <font/>
      <fill>
        <patternFill patternType="solid">
          <fgColor rgb="FFC1F0C8"/>
          <bgColor rgb="FFC1F0C8"/>
        </patternFill>
      </fill>
      <border/>
    </dxf>
    <dxf>
      <font/>
      <fill>
        <patternFill patternType="solid">
          <fgColor theme="0"/>
          <bgColor theme="0"/>
        </patternFill>
      </fill>
      <border/>
    </dxf>
  </dxfs>
  <tableStyles count="1">
    <tableStyle count="3" pivot="0" name="Menukaart isolatiematerialen-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microsoft.com/office/2007/relationships/slicerCache" Target="slicerCaches/slicerCache5.xml"/><Relationship Id="rId5" Type="http://schemas.microsoft.com/office/2007/relationships/slicerCache" Target="slicerCaches/slicerCache1.xml"/><Relationship Id="rId6" Type="http://schemas.microsoft.com/office/2007/relationships/slicerCache" Target="slicerCaches/slicerCache2.xml"/><Relationship Id="rId7" Type="http://schemas.microsoft.com/office/2007/relationships/slicerCache" Target="slicerCaches/slicerCache3.xml"/><Relationship Id="rId8" Type="http://schemas.microsoft.com/office/2007/relationships/slicerCache" Target="slicerCaches/slicerCache4.xml"/><Relationship Id="rId11" Type="http://schemas.microsoft.com/office/2007/relationships/slicerCache" Target="slicerCaches/slicerCache7.xml"/><Relationship Id="rId10" Type="http://schemas.microsoft.com/office/2007/relationships/slicerCache" Target="slicerCaches/slicerCache6.xml"/><Relationship Id="rId12"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 Id="rId3" Type="http://schemas.openxmlformats.org/officeDocument/2006/relationships/image" Target="../media/image5.png"/><Relationship Id="rId4" Type="http://schemas.openxmlformats.org/officeDocument/2006/relationships/image" Target="../media/image2.png"/><Relationship Id="rId5"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47625</xdr:colOff>
      <xdr:row>1</xdr:row>
      <xdr:rowOff>0</xdr:rowOff>
    </xdr:from>
    <xdr:ext cx="2524125" cy="2857500"/>
    <mc:AlternateContent>
      <mc:Choice Requires="sle15">
        <xdr:graphicFrame>
          <xdr:nvGraphicFramePr>
            <xdr:cNvPr id="1" name="Onderdeel_1"/>
            <xdr:cNvGraphicFramePr/>
          </xdr:nvGraphicFramePr>
          <xdr:xfrm>
            <a:off x="0" y="0"/>
            <a:ext cx="0" cy="0"/>
          </xdr:xfrm>
          <a:graphic>
            <a:graphicData uri="http://schemas.microsoft.com/office/drawing/2010/slicer">
              <x3Unk:slicer name="Onderdeel_1"/>
            </a:graphicData>
          </a:graphic>
        </xdr:graphicFrame>
      </mc:Choice>
      <mc:Fallback>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9</xdr:col>
      <xdr:colOff>866775</xdr:colOff>
      <xdr:row>1</xdr:row>
      <xdr:rowOff>0</xdr:rowOff>
    </xdr:from>
    <xdr:ext cx="1800225" cy="2857500"/>
    <mc:AlternateContent>
      <mc:Choice Requires="sle15">
        <xdr:graphicFrame>
          <xdr:nvGraphicFramePr>
            <xdr:cNvPr id="2" name="Herkomst_2"/>
            <xdr:cNvGraphicFramePr/>
          </xdr:nvGraphicFramePr>
          <xdr:xfrm>
            <a:off x="0" y="0"/>
            <a:ext cx="0" cy="0"/>
          </xdr:xfrm>
          <a:graphic>
            <a:graphicData uri="http://schemas.microsoft.com/office/drawing/2010/slicer">
              <x3Unk:slicer name="Herkomst_2"/>
            </a:graphicData>
          </a:graphic>
        </xdr:graphicFrame>
      </mc:Choice>
      <mc:Fallback>
        <xdr:sp>
          <xdr:nvSpPr>
            <xdr:cNvPr id="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11</xdr:col>
      <xdr:colOff>600075</xdr:colOff>
      <xdr:row>1</xdr:row>
      <xdr:rowOff>0</xdr:rowOff>
    </xdr:from>
    <xdr:ext cx="2847975" cy="2857500"/>
    <mc:AlternateContent>
      <mc:Choice Requires="sle15">
        <xdr:graphicFrame>
          <xdr:nvGraphicFramePr>
            <xdr:cNvPr id="3" name="Materiaal_3"/>
            <xdr:cNvGraphicFramePr/>
          </xdr:nvGraphicFramePr>
          <xdr:xfrm>
            <a:off x="0" y="0"/>
            <a:ext cx="0" cy="0"/>
          </xdr:xfrm>
          <a:graphic>
            <a:graphicData uri="http://schemas.microsoft.com/office/drawing/2010/slicer">
              <x3Unk:slicer name="Materiaal_3"/>
            </a:graphicData>
          </a:graphic>
        </xdr:graphicFrame>
      </mc:Choice>
      <mc:Fallback>
        <xdr:sp>
          <xdr:nvSpPr>
            <xdr:cNvPr id="3"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14</xdr:col>
      <xdr:colOff>314325</xdr:colOff>
      <xdr:row>1</xdr:row>
      <xdr:rowOff>0</xdr:rowOff>
    </xdr:from>
    <xdr:ext cx="1800225" cy="2857500"/>
    <mc:AlternateContent>
      <mc:Choice Requires="sle15">
        <xdr:graphicFrame>
          <xdr:nvGraphicFramePr>
            <xdr:cNvPr id="4" name="Data_4"/>
            <xdr:cNvGraphicFramePr/>
          </xdr:nvGraphicFramePr>
          <xdr:xfrm>
            <a:off x="0" y="0"/>
            <a:ext cx="0" cy="0"/>
          </xdr:xfrm>
          <a:graphic>
            <a:graphicData uri="http://schemas.microsoft.com/office/drawing/2010/slicer">
              <x3Unk:slicer name="Data_4"/>
            </a:graphicData>
          </a:graphic>
        </xdr:graphicFrame>
      </mc:Choice>
      <mc:Fallback>
        <xdr:sp>
          <xdr:nvSpPr>
            <xdr:cNvPr id="4"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16</xdr:col>
      <xdr:colOff>47625</xdr:colOff>
      <xdr:row>1</xdr:row>
      <xdr:rowOff>0</xdr:rowOff>
    </xdr:from>
    <xdr:ext cx="1800225" cy="2857500"/>
    <mc:AlternateContent>
      <mc:Choice Requires="sle15">
        <xdr:graphicFrame>
          <xdr:nvGraphicFramePr>
            <xdr:cNvPr id="5" name="Dikte [mm]_5"/>
            <xdr:cNvGraphicFramePr/>
          </xdr:nvGraphicFramePr>
          <xdr:xfrm>
            <a:off x="0" y="0"/>
            <a:ext cx="0" cy="0"/>
          </xdr:xfrm>
          <a:graphic>
            <a:graphicData uri="http://schemas.microsoft.com/office/drawing/2010/slicer">
              <x3Unk:slicer name="Dikte [mm]_5"/>
            </a:graphicData>
          </a:graphic>
        </xdr:graphicFrame>
      </mc:Choice>
      <mc:Fallback>
        <xdr:sp>
          <xdr:nvSpPr>
            <xdr:cNvPr id="5"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17</xdr:col>
      <xdr:colOff>57150</xdr:colOff>
      <xdr:row>1</xdr:row>
      <xdr:rowOff>0</xdr:rowOff>
    </xdr:from>
    <xdr:ext cx="1809750" cy="2857500"/>
    <mc:AlternateContent>
      <mc:Choice Requires="sle15">
        <xdr:graphicFrame>
          <xdr:nvGraphicFramePr>
            <xdr:cNvPr id="6" name="Brandklasse_6"/>
            <xdr:cNvGraphicFramePr/>
          </xdr:nvGraphicFramePr>
          <xdr:xfrm>
            <a:off x="0" y="0"/>
            <a:ext cx="0" cy="0"/>
          </xdr:xfrm>
          <a:graphic>
            <a:graphicData uri="http://schemas.microsoft.com/office/drawing/2010/slicer">
              <x3Unk:slicer name="Brandklasse_6"/>
            </a:graphicData>
          </a:graphic>
        </xdr:graphicFrame>
      </mc:Choice>
      <mc:Fallback>
        <xdr:sp>
          <xdr:nvSpPr>
            <xdr:cNvPr id="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18</xdr:col>
      <xdr:colOff>619125</xdr:colOff>
      <xdr:row>1</xdr:row>
      <xdr:rowOff>9525</xdr:rowOff>
    </xdr:from>
    <xdr:ext cx="2524125" cy="2857500"/>
    <mc:AlternateContent>
      <mc:Choice Requires="sle15">
        <xdr:graphicFrame>
          <xdr:nvGraphicFramePr>
            <xdr:cNvPr id="7" name="Vochtgedrag_7"/>
            <xdr:cNvGraphicFramePr/>
          </xdr:nvGraphicFramePr>
          <xdr:xfrm>
            <a:off x="0" y="0"/>
            <a:ext cx="0" cy="0"/>
          </xdr:xfrm>
          <a:graphic>
            <a:graphicData uri="http://schemas.microsoft.com/office/drawing/2010/slicer">
              <x3Unk:slicer name="Vochtgedrag_7"/>
            </a:graphicData>
          </a:graphic>
        </xdr:graphicFrame>
      </mc:Choice>
      <mc:Fallback>
        <xdr:sp>
          <xdr:nvSpPr>
            <xdr:cNvPr id="7"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28</xdr:col>
      <xdr:colOff>0</xdr:colOff>
      <xdr:row>15</xdr:row>
      <xdr:rowOff>0</xdr:rowOff>
    </xdr:from>
    <xdr:ext cx="304800" cy="295275"/>
    <xdr:sp>
      <xdr:nvSpPr>
        <xdr:cNvPr id="3" name="Shape 3"/>
        <xdr:cNvSpPr/>
      </xdr:nvSpPr>
      <xdr:spPr>
        <a:xfrm>
          <a:off x="5193600" y="3632363"/>
          <a:ext cx="304800"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48</xdr:col>
      <xdr:colOff>0</xdr:colOff>
      <xdr:row>23</xdr:row>
      <xdr:rowOff>0</xdr:rowOff>
    </xdr:from>
    <xdr:ext cx="304800" cy="20135850"/>
    <xdr:sp>
      <xdr:nvSpPr>
        <xdr:cNvPr id="4" name="Shape 4"/>
        <xdr:cNvSpPr/>
      </xdr:nvSpPr>
      <xdr:spPr>
        <a:xfrm>
          <a:off x="5193600" y="0"/>
          <a:ext cx="304800" cy="7560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41</xdr:col>
      <xdr:colOff>0</xdr:colOff>
      <xdr:row>34</xdr:row>
      <xdr:rowOff>0</xdr:rowOff>
    </xdr:from>
    <xdr:ext cx="304800" cy="18192750"/>
    <xdr:sp>
      <xdr:nvSpPr>
        <xdr:cNvPr id="4" name="Shape 4"/>
        <xdr:cNvSpPr/>
      </xdr:nvSpPr>
      <xdr:spPr>
        <a:xfrm>
          <a:off x="5193600" y="0"/>
          <a:ext cx="304800" cy="7560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41</xdr:col>
      <xdr:colOff>0</xdr:colOff>
      <xdr:row>34</xdr:row>
      <xdr:rowOff>0</xdr:rowOff>
    </xdr:from>
    <xdr:ext cx="304800" cy="18192750"/>
    <xdr:sp>
      <xdr:nvSpPr>
        <xdr:cNvPr id="4" name="Shape 4"/>
        <xdr:cNvSpPr/>
      </xdr:nvSpPr>
      <xdr:spPr>
        <a:xfrm>
          <a:off x="5193600" y="0"/>
          <a:ext cx="304800" cy="7560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43</xdr:col>
      <xdr:colOff>0</xdr:colOff>
      <xdr:row>37</xdr:row>
      <xdr:rowOff>0</xdr:rowOff>
    </xdr:from>
    <xdr:ext cx="11639550" cy="20726400"/>
    <xdr:sp>
      <xdr:nvSpPr>
        <xdr:cNvPr id="5" name="Shape 5"/>
        <xdr:cNvSpPr/>
      </xdr:nvSpPr>
      <xdr:spPr>
        <a:xfrm>
          <a:off x="0" y="0"/>
          <a:ext cx="10692000" cy="7560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28</xdr:col>
      <xdr:colOff>0</xdr:colOff>
      <xdr:row>1</xdr:row>
      <xdr:rowOff>66675</xdr:rowOff>
    </xdr:from>
    <xdr:ext cx="3362325" cy="8953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25</xdr:col>
      <xdr:colOff>47625</xdr:colOff>
      <xdr:row>1</xdr:row>
      <xdr:rowOff>19050</xdr:rowOff>
    </xdr:from>
    <xdr:ext cx="2524125" cy="98107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19050</xdr:colOff>
      <xdr:row>7</xdr:row>
      <xdr:rowOff>28575</xdr:rowOff>
    </xdr:from>
    <xdr:ext cx="200025" cy="123825"/>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38100</xdr:colOff>
      <xdr:row>8</xdr:row>
      <xdr:rowOff>19050</xdr:rowOff>
    </xdr:from>
    <xdr:ext cx="171450" cy="133350"/>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57150</xdr:colOff>
      <xdr:row>10</xdr:row>
      <xdr:rowOff>19050</xdr:rowOff>
    </xdr:from>
    <xdr:ext cx="133350" cy="12382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wsDr>
</file>

<file path=xl/slicerCaches/slicerCache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1" sourceName="Onderdeel">
  <x14:extLst>
    <ext uri="{2F2917AC-EB37-4324-AD4E-5DD8C200BD13}">
      <x15:tableSlicerCache tableId="1" column="1"/>
    </ext>
  </x14:extLst>
</x14:slicerCacheDefinition>
</file>

<file path=xl/slicerCaches/slicerCache2.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2" sourceName="Herkomst">
  <x14:extLst>
    <ext uri="{2F2917AC-EB37-4324-AD4E-5DD8C200BD13}">
      <x15:tableSlicerCache tableId="1" column="2"/>
    </ext>
  </x14:extLst>
</x14:slicerCacheDefinition>
</file>

<file path=xl/slicerCaches/slicerCache3.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4" sourceName="Materiaal">
  <x14:extLst>
    <ext uri="{2F2917AC-EB37-4324-AD4E-5DD8C200BD13}">
      <x15:tableSlicerCache tableId="1" column="4"/>
    </ext>
  </x14:extLst>
</x14:slicerCacheDefinition>
</file>

<file path=xl/slicerCaches/slicerCache4.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5" sourceName="Data">
  <x14:extLst>
    <ext uri="{2F2917AC-EB37-4324-AD4E-5DD8C200BD13}">
      <x15:tableSlicerCache tableId="1" column="5"/>
    </ext>
  </x14:extLst>
</x14:slicerCacheDefinition>
</file>

<file path=xl/slicerCaches/slicerCache5.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8" sourceName="Dikte [mm]">
  <x14:extLst>
    <ext uri="{2F2917AC-EB37-4324-AD4E-5DD8C200BD13}">
      <x15:tableSlicerCache tableId="1" column="8"/>
    </ext>
  </x14:extLst>
</x14:slicerCacheDefinition>
</file>

<file path=xl/slicerCaches/slicerCache6.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16" sourceName="Vochtgedrag">
  <x14:extLst>
    <ext uri="{2F2917AC-EB37-4324-AD4E-5DD8C200BD13}">
      <x15:tableSlicerCache tableId="1" column="16"/>
    </ext>
  </x14:extLst>
</x14:slicerCacheDefinition>
</file>

<file path=xl/slicerCaches/slicerCache7.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18" sourceName="Brandklasse">
  <x14:extLst>
    <ext uri="{2F2917AC-EB37-4324-AD4E-5DD8C200BD13}">
      <x15:tableSlicerCache tableId="1" column="18"/>
    </ext>
  </x14:extLst>
</x14:slicerCacheDefinition>
</file>

<file path=xl/slicers/slicer1.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Onderdeel_1" cache="SlicerCache_Table_1_Col_1" caption="Onderdeel" rowHeight="247650"/>
  <x14:slicer name="Herkomst_2" cache="SlicerCache_Table_1_Col_2" caption="Herkomst" rowHeight="247650"/>
  <x14:slicer name="Materiaal_3" cache="SlicerCache_Table_1_Col_4" caption="Materiaal" rowHeight="247650"/>
  <x14:slicer name="Data_4" cache="SlicerCache_Table_1_Col_5" caption="Data" rowHeight="247650"/>
  <x14:slicer name="Dikte [mm]_5" cache="SlicerCache_Table_1_Col_8" caption="Dikte [mm]" rowHeight="247650"/>
  <x14:slicer name="Brandklasse_6" cache="SlicerCache_Table_1_Col_18" caption="Brandklasse" rowHeight="247650"/>
  <x14:slicer name="Vochtgedrag_7" cache="SlicerCache_Table_1_Col_16" caption="Vochtgedrag" rowHeight="247650"/>
</x14:slicers>
</file>

<file path=xl/tables/table1.xml><?xml version="1.0" encoding="utf-8"?>
<table xmlns="http://schemas.openxmlformats.org/spreadsheetml/2006/main" ref="B18:AC103" displayName="Table_1" name="Table_1" id="1">
  <autoFilter ref="$B$18:$AC$103"/>
  <tableColumns count="28">
    <tableColumn name="Onderdeel" id="1"/>
    <tableColumn name="Herkomst" id="2"/>
    <tableColumn name="Merk / type" id="3"/>
    <tableColumn name="Materiaal" id="4"/>
    <tableColumn name="Data" id="5"/>
    <tableColumn name="Eenheid" id="6"/>
    <tableColumn name="Levensduur [j]" id="7"/>
    <tableColumn name="Dikte [mm]" id="8"/>
    <tableColumn name="MKI A1" id="9"/>
    <tableColumn name="MKI A1 (BB)" id="10"/>
    <tableColumn name="MKI A2" id="11"/>
    <tableColumn name="% Biobased" id="12"/>
    <tableColumn name="% Losmaakbaarheid" id="13"/>
    <tableColumn name="λ-waarde" id="14"/>
    <tableColumn name="αw" id="15"/>
    <tableColumn name="Vochtgedrag" id="16"/>
    <tableColumn name="A-w" id="17"/>
    <tableColumn name="Brandklasse" id="18"/>
    <tableColumn name="Massa" id="19"/>
    <tableColumn name="KOMO" id="20"/>
    <tableColumn name="Toepassing notitie" id="21"/>
    <tableColumn name="Toepassing ervaring" id="22"/>
    <tableColumn name="Leveranciers" id="23"/>
    <tableColumn name="Productiefaciliteit" id="24"/>
    <tableColumn name="NMD" id="25"/>
    <tableColumn name="NMD Link" id="26"/>
    <tableColumn name="ISDE Biobased" id="27"/>
    <tableColumn name="ISDE Meldcode" id="28"/>
  </tableColumns>
  <tableStyleInfo name="Menukaart isolatiemateriale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milieudatabase.nl/nl/viewer/milieuverklaring/nmd_95469/" TargetMode="External"/><Relationship Id="rId42" Type="http://schemas.openxmlformats.org/officeDocument/2006/relationships/hyperlink" Target="https://milieudatabase.nl/nl/viewer/milieuverklaring/nmd_106529/" TargetMode="External"/><Relationship Id="rId41" Type="http://schemas.openxmlformats.org/officeDocument/2006/relationships/hyperlink" Target="https://www.rvo.nl/meldcodes-isolatie/ka18310-isovlas-vlaswol-pl140-en-hoger-vloerisolatie" TargetMode="External"/><Relationship Id="rId44" Type="http://schemas.openxmlformats.org/officeDocument/2006/relationships/hyperlink" Target="https://milieudatabase.nl/nl/viewer/milieuverklaring/nmd_202407/" TargetMode="External"/><Relationship Id="rId43" Type="http://schemas.openxmlformats.org/officeDocument/2006/relationships/hyperlink" Target="https://milieudatabase.nl/nl/viewer/milieuverklaring/nmd_94410/" TargetMode="External"/><Relationship Id="rId46" Type="http://schemas.openxmlformats.org/officeDocument/2006/relationships/hyperlink" Target="https://www.rvo.nl/meldcodes-isolatie/ka18881-dawo-p-en-p-dawo-bodemparels" TargetMode="External"/><Relationship Id="rId45" Type="http://schemas.openxmlformats.org/officeDocument/2006/relationships/hyperlink" Target="https://www.rvo.nl/meldcodes-isolatie/ka31148-canadry-canadry-vloer" TargetMode="External"/><Relationship Id="rId82" Type="http://schemas.microsoft.com/office/2007/relationships/slicer" Target="../slicers/slicer1.xml"/><Relationship Id="rId81" Type="http://schemas.openxmlformats.org/officeDocument/2006/relationships/table" Target="../tables/table1.xml"/><Relationship Id="rId1" Type="http://schemas.openxmlformats.org/officeDocument/2006/relationships/comments" Target="../comments1.xml"/><Relationship Id="rId2" Type="http://schemas.openxmlformats.org/officeDocument/2006/relationships/hyperlink" Target="https://nkbb.org/kennisbank/handboek-biobased-na-isoleren-daken/" TargetMode="External"/><Relationship Id="rId3" Type="http://schemas.openxmlformats.org/officeDocument/2006/relationships/hyperlink" Target="https://milieudatabase.nl/nl/viewer/milieuverklaring/nmd_95469/" TargetMode="External"/><Relationship Id="rId4" Type="http://schemas.openxmlformats.org/officeDocument/2006/relationships/hyperlink" Target="https://milieudatabase.nl/nl/viewer/milieuverklaring/nmd_201435/" TargetMode="External"/><Relationship Id="rId9" Type="http://schemas.openxmlformats.org/officeDocument/2006/relationships/hyperlink" Target="https://milieudatabase.nl/nl/viewer/milieuverklaring/nmd_95708/" TargetMode="External"/><Relationship Id="rId48" Type="http://schemas.openxmlformats.org/officeDocument/2006/relationships/hyperlink" Target="https://biolatie.nl/bioparels/" TargetMode="External"/><Relationship Id="rId47" Type="http://schemas.openxmlformats.org/officeDocument/2006/relationships/hyperlink" Target="https://milieudatabase.nl/nl/viewer/milieuverklaring/nmd_203039/" TargetMode="External"/><Relationship Id="rId49" Type="http://schemas.openxmlformats.org/officeDocument/2006/relationships/hyperlink" Target="https://milieudatabase.nl/nl/viewer/milieuverklaring/nmd_201125/" TargetMode="External"/><Relationship Id="rId5" Type="http://schemas.openxmlformats.org/officeDocument/2006/relationships/hyperlink" Target="https://www.rvo.nl/meldcodes-isolatie/ka27526-kingspan-insulation-hemkor-pure-gevelisolatie" TargetMode="External"/><Relationship Id="rId6" Type="http://schemas.openxmlformats.org/officeDocument/2006/relationships/hyperlink" Target="https://milieudatabase.nl/nl/viewer/milieuverklaring/nmd_94410/" TargetMode="External"/><Relationship Id="rId7" Type="http://schemas.openxmlformats.org/officeDocument/2006/relationships/hyperlink" Target="https://milieudatabase.nl/nl/viewer/milieuverklaring/nmd_66563/" TargetMode="External"/><Relationship Id="rId8" Type="http://schemas.openxmlformats.org/officeDocument/2006/relationships/hyperlink" Target="https://www.rvo.nl/meldcodes-isolatie/ka27255-gramitherm-type-gr-gevelisolatie-minimale-dikte-vanaf-140mm" TargetMode="External"/><Relationship Id="rId73" Type="http://schemas.openxmlformats.org/officeDocument/2006/relationships/hyperlink" Target="https://milieudatabase.nl/nl/viewer/milieuverklaring/nmd_66563/" TargetMode="External"/><Relationship Id="rId72" Type="http://schemas.openxmlformats.org/officeDocument/2006/relationships/hyperlink" Target="https://milieudatabase.nl/nl/viewer/milieuverklaring/nmd_94410/" TargetMode="External"/><Relationship Id="rId31" Type="http://schemas.openxmlformats.org/officeDocument/2006/relationships/hyperlink" Target="https://milieudatabase.nl/nl/viewer/milieuverklaring/nmd_94410/" TargetMode="External"/><Relationship Id="rId75" Type="http://schemas.openxmlformats.org/officeDocument/2006/relationships/hyperlink" Target="https://milieudatabase.nl/nl/viewer/milieuverklaring/nmd_95708/" TargetMode="External"/><Relationship Id="rId30" Type="http://schemas.openxmlformats.org/officeDocument/2006/relationships/hyperlink" Target="https://swecogroup.sharepoint.com/sites/vl_20252214biobasedencirculairisolerentilburg-gemeentetilburg/Shared%20Documents/120%20Circulair/Insus%20InsuRoof%20PIR-isolatieplaat%20Gecacheerd%20met%20Alulaminaat%20(dakisolatie)%20(Rd%206,35)" TargetMode="External"/><Relationship Id="rId74" Type="http://schemas.openxmlformats.org/officeDocument/2006/relationships/hyperlink" Target="https://www.rvo.nl/meldcodes-isolatie/ka27256-gramitherm-type-gr-vloer-minimale-dikte-vanaf-140mm" TargetMode="External"/><Relationship Id="rId33" Type="http://schemas.openxmlformats.org/officeDocument/2006/relationships/hyperlink" Target="https://www.rvo.nl/meldcodes-isolatie/ka27255-gramitherm-type-gr-gevelisolatie-minimale-dikte-vanaf-140mm" TargetMode="External"/><Relationship Id="rId77" Type="http://schemas.openxmlformats.org/officeDocument/2006/relationships/hyperlink" Target="https://www.rvo.nl/meldcodes-isolatie/ka28948-bioblow-inblaasstro-dak" TargetMode="External"/><Relationship Id="rId32" Type="http://schemas.openxmlformats.org/officeDocument/2006/relationships/hyperlink" Target="https://milieudatabase.nl/nl/viewer/milieuverklaring/nmd_66563/" TargetMode="External"/><Relationship Id="rId76" Type="http://schemas.openxmlformats.org/officeDocument/2006/relationships/hyperlink" Target="https://milieudatabase.nl/nl/viewer/milieuverklaring/nmd_201284/" TargetMode="External"/><Relationship Id="rId35" Type="http://schemas.openxmlformats.org/officeDocument/2006/relationships/hyperlink" Target="https://milieudatabase.nl/nl/viewer/milieuverklaring/nmd_96351/" TargetMode="External"/><Relationship Id="rId79" Type="http://schemas.openxmlformats.org/officeDocument/2006/relationships/vmlDrawing" Target="../drawings/vmlDrawing1.vml"/><Relationship Id="rId34" Type="http://schemas.openxmlformats.org/officeDocument/2006/relationships/hyperlink" Target="https://milieudatabase.nl/nl/viewer/milieuverklaring/nmd_95708/" TargetMode="External"/><Relationship Id="rId78" Type="http://schemas.openxmlformats.org/officeDocument/2006/relationships/drawing" Target="../drawings/drawing1.xml"/><Relationship Id="rId71" Type="http://schemas.openxmlformats.org/officeDocument/2006/relationships/hyperlink" Target="https://www.rvo.nl/meldcodes-isolatie/ka27524-kingspan-insulation-hemkor-pure-dakisolatie" TargetMode="External"/><Relationship Id="rId70" Type="http://schemas.openxmlformats.org/officeDocument/2006/relationships/hyperlink" Target="https://milieudatabase.nl/nl/viewer/milieuverklaring/nmd_201433/" TargetMode="External"/><Relationship Id="rId37" Type="http://schemas.openxmlformats.org/officeDocument/2006/relationships/hyperlink" Target="https://milieudatabase.nl/nl/viewer/milieuverklaring/nmd_201284/" TargetMode="External"/><Relationship Id="rId36" Type="http://schemas.openxmlformats.org/officeDocument/2006/relationships/hyperlink" Target="https://www.rvo.nl/meldcodes-isolatie/ka28539-circufloc-kartonwol-kartonwol-constructief-dak" TargetMode="External"/><Relationship Id="rId39" Type="http://schemas.openxmlformats.org/officeDocument/2006/relationships/hyperlink" Target="https://milieudatabase.nl/nl/viewer/milieuverklaring/nmd_201513/" TargetMode="External"/><Relationship Id="rId38" Type="http://schemas.openxmlformats.org/officeDocument/2006/relationships/hyperlink" Target="https://www.rvo.nl/meldcodes-isolatie/ka28948-bioblow-inblaasstro-dak" TargetMode="External"/><Relationship Id="rId62" Type="http://schemas.openxmlformats.org/officeDocument/2006/relationships/hyperlink" Target="https://milieudatabase.nl/nl/viewer/milieuverklaring/nmd_66563/" TargetMode="External"/><Relationship Id="rId61" Type="http://schemas.openxmlformats.org/officeDocument/2006/relationships/hyperlink" Target="https://milieudatabase.nl/nl/viewer/milieuverklaring/nmd_94410/" TargetMode="External"/><Relationship Id="rId20" Type="http://schemas.openxmlformats.org/officeDocument/2006/relationships/hyperlink" Target="https://milieudatabase.nl/nl/viewer/milieuverklaring/nmd_37670/" TargetMode="External"/><Relationship Id="rId64" Type="http://schemas.openxmlformats.org/officeDocument/2006/relationships/hyperlink" Target="https://milieudatabase.nl/nl/viewer/milieuverklaring/nmd_95708/" TargetMode="External"/><Relationship Id="rId63" Type="http://schemas.openxmlformats.org/officeDocument/2006/relationships/hyperlink" Target="https://www.rvo.nl/meldcodes-isolatie/ka27254-gramitherm-type-gr-zoldervliering-minimale-dikte-vanaf-140mm" TargetMode="External"/><Relationship Id="rId22" Type="http://schemas.openxmlformats.org/officeDocument/2006/relationships/hyperlink" Target="https://milieudatabase.nl/nl/viewer/milieuverklaring/nmd_96351/" TargetMode="External"/><Relationship Id="rId66" Type="http://schemas.openxmlformats.org/officeDocument/2006/relationships/hyperlink" Target="https://www.rvo.nl/meldcodes-isolatie/ka28543-circufloc-kartonwol-kartonwol-zoldervliering" TargetMode="External"/><Relationship Id="rId21" Type="http://schemas.openxmlformats.org/officeDocument/2006/relationships/hyperlink" Target="https://www.rvo.nl/meldcodes-isolatie/ka23197-dawo-eps-bv-eps-200-grijs-dakisolatie" TargetMode="External"/><Relationship Id="rId65" Type="http://schemas.openxmlformats.org/officeDocument/2006/relationships/hyperlink" Target="https://milieudatabase.nl/nl/viewer/milieuverklaring/nmd_96351/" TargetMode="External"/><Relationship Id="rId24" Type="http://schemas.openxmlformats.org/officeDocument/2006/relationships/hyperlink" Target="https://milieudatabase.nl/nl/viewer/milieuverklaring/nmd_203038/" TargetMode="External"/><Relationship Id="rId68" Type="http://schemas.openxmlformats.org/officeDocument/2006/relationships/hyperlink" Target="https://www.rvo.nl/meldcodes-isolatie/ka28949-bioblow-inblaasstro-zoldervliering" TargetMode="External"/><Relationship Id="rId23" Type="http://schemas.openxmlformats.org/officeDocument/2006/relationships/hyperlink" Target="https://www.rvo.nl/meldcodes-isolatie/ka28539-circufloc-kartonwol-kartonwol-constructief-dak" TargetMode="External"/><Relationship Id="rId67" Type="http://schemas.openxmlformats.org/officeDocument/2006/relationships/hyperlink" Target="https://milieudatabase.nl/nl/viewer/milieuverklaring/nmd_201283/" TargetMode="External"/><Relationship Id="rId60" Type="http://schemas.openxmlformats.org/officeDocument/2006/relationships/hyperlink" Target="https://www.rvo.nl/meldcodes-isolatie/ka18771-isovlas-vlaswol-pl140-en-hoger-zoldervlieringvloerisolatie" TargetMode="External"/><Relationship Id="rId26" Type="http://schemas.openxmlformats.org/officeDocument/2006/relationships/hyperlink" Target="https://milieudatabase.nl/nl/viewer/milieuverklaring/nmd_201284/" TargetMode="External"/><Relationship Id="rId25" Type="http://schemas.openxmlformats.org/officeDocument/2006/relationships/hyperlink" Target="https://biolatie.nl/bioparels/" TargetMode="External"/><Relationship Id="rId69" Type="http://schemas.openxmlformats.org/officeDocument/2006/relationships/hyperlink" Target="https://milieudatabase.nl/nl/viewer/milieuverklaring/nmd_95469/" TargetMode="External"/><Relationship Id="rId28" Type="http://schemas.openxmlformats.org/officeDocument/2006/relationships/hyperlink" Target="https://milieudatabase.nl/nl/viewer/milieuverklaring/nmd_95469/" TargetMode="External"/><Relationship Id="rId27" Type="http://schemas.openxmlformats.org/officeDocument/2006/relationships/hyperlink" Target="https://www.rvo.nl/meldcodes-isolatie/ka28948-bioblow-inblaasstro-dak" TargetMode="External"/><Relationship Id="rId29" Type="http://schemas.openxmlformats.org/officeDocument/2006/relationships/hyperlink" Target="https://milieudatabase.nl/nl/viewer/milieuverklaring/nmd_201130/" TargetMode="External"/><Relationship Id="rId51" Type="http://schemas.openxmlformats.org/officeDocument/2006/relationships/hyperlink" Target="https://milieudatabase.nl/nl/viewer/milieuverklaring/nmd_201025/" TargetMode="External"/><Relationship Id="rId50" Type="http://schemas.openxmlformats.org/officeDocument/2006/relationships/hyperlink" Target="https://www.rvo.nl/meldcodes-isolatie/ka21902-pro-suber-aci-ps-qgr-spouwmuurisolatie" TargetMode="External"/><Relationship Id="rId53" Type="http://schemas.openxmlformats.org/officeDocument/2006/relationships/hyperlink" Target="https://milieudatabase.nl/nl/viewer/milieuverklaring/nmd_202634/" TargetMode="External"/><Relationship Id="rId52" Type="http://schemas.openxmlformats.org/officeDocument/2006/relationships/hyperlink" Target="https://www.rvo.nl/meldcodes-isolatie/ka29049-neopixels-insulation-neopixels-biobased-gebonden-spouw" TargetMode="External"/><Relationship Id="rId11" Type="http://schemas.openxmlformats.org/officeDocument/2006/relationships/hyperlink" Target="https://milieudatabase.nl/nl/viewer/milieuverklaring/nmd_201284/" TargetMode="External"/><Relationship Id="rId55" Type="http://schemas.openxmlformats.org/officeDocument/2006/relationships/hyperlink" Target="https://www.rvo.nl/meldcodes-isolatie/ka18430-isoplusparels-isoplusparel-18-spouwmuurisolatie" TargetMode="External"/><Relationship Id="rId10" Type="http://schemas.openxmlformats.org/officeDocument/2006/relationships/hyperlink" Target="https://www.circufloc.com/wp-content/uploads/CircuFloc-kartonwol-Brochure-en-Datablad-NL.pdf?new" TargetMode="External"/><Relationship Id="rId54" Type="http://schemas.openxmlformats.org/officeDocument/2006/relationships/hyperlink" Target="https://milieudatabase.nl/nl/viewer/milieuverklaring/nmd_203040/" TargetMode="External"/><Relationship Id="rId13" Type="http://schemas.openxmlformats.org/officeDocument/2006/relationships/hyperlink" Target="https://milieudatabase.nl/nl/viewer/milieuverklaring/nmd_95469/" TargetMode="External"/><Relationship Id="rId57" Type="http://schemas.openxmlformats.org/officeDocument/2006/relationships/hyperlink" Target="https://milieudatabase.nl/nl/viewer/milieuverklaring/nmd_203040/" TargetMode="External"/><Relationship Id="rId12" Type="http://schemas.openxmlformats.org/officeDocument/2006/relationships/hyperlink" Target="https://www.rvo.nl/meldcodes-isolatie/ka28948-bioblow-inblaasstro-dak" TargetMode="External"/><Relationship Id="rId56" Type="http://schemas.openxmlformats.org/officeDocument/2006/relationships/hyperlink" Target="https://www.rvo.nl/meldcodes-isolatie/ka20389-dawo-p-en-p-dawo-spouwparels" TargetMode="External"/><Relationship Id="rId15" Type="http://schemas.openxmlformats.org/officeDocument/2006/relationships/hyperlink" Target="https://www.rvo.nl/meldcodes-isolatie/ka27524-kingspan-insulation-hemkor-pure-dakisolatie" TargetMode="External"/><Relationship Id="rId59" Type="http://schemas.openxmlformats.org/officeDocument/2006/relationships/hyperlink" Target="https://milieudatabase.nl/nl/viewer/milieuverklaring/nmd_95469/" TargetMode="External"/><Relationship Id="rId14" Type="http://schemas.openxmlformats.org/officeDocument/2006/relationships/hyperlink" Target="https://milieudatabase.nl/nl/viewer/milieuverklaring/nmd_201433/" TargetMode="External"/><Relationship Id="rId58" Type="http://schemas.openxmlformats.org/officeDocument/2006/relationships/hyperlink" Target="https://biolatie.nl/bioparels/" TargetMode="External"/><Relationship Id="rId17" Type="http://schemas.openxmlformats.org/officeDocument/2006/relationships/hyperlink" Target="https://milieudatabase.nl/nl/viewer/milieuverklaring/nmd_66563/" TargetMode="External"/><Relationship Id="rId16" Type="http://schemas.openxmlformats.org/officeDocument/2006/relationships/hyperlink" Target="https://milieudatabase.nl/nl/viewer/milieuverklaring/nmd_94410/" TargetMode="External"/><Relationship Id="rId19" Type="http://schemas.openxmlformats.org/officeDocument/2006/relationships/hyperlink" Target="https://milieudatabase.nl/nl/viewer/milieuverklaring/nmd_95708/" TargetMode="External"/><Relationship Id="rId18" Type="http://schemas.openxmlformats.org/officeDocument/2006/relationships/hyperlink" Target="https://www.rvo.nl/meldcodes-isolatie/ka27252-gramitherm-type-gr-dak-minimale-dikte-vanaf-140m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29.0"/>
    <col customWidth="1" min="3" max="3" width="14.25"/>
    <col customWidth="1" min="4" max="4" width="41.13"/>
    <col customWidth="1" min="5" max="5" width="12.38"/>
    <col customWidth="1" min="6" max="6" width="8.38"/>
    <col customWidth="1" min="7" max="8" width="9.13"/>
    <col customWidth="1" min="9" max="13" width="13.75"/>
    <col customWidth="1" hidden="1" min="14" max="14" width="13.75"/>
    <col customWidth="1" min="15" max="16" width="13.75"/>
    <col customWidth="1" min="17" max="17" width="23.75"/>
    <col customWidth="1" min="18" max="18" width="16.75"/>
    <col customWidth="1" min="19" max="21" width="13.75"/>
    <col customWidth="1" min="22" max="22" width="18.13"/>
    <col customWidth="1" min="23" max="23" width="39.13"/>
    <col customWidth="1" min="24" max="25" width="17.13"/>
    <col customWidth="1" min="26" max="26" width="9.75"/>
    <col customWidth="1" min="27" max="27" width="10.38"/>
    <col customWidth="1" min="28" max="28" width="18.0"/>
    <col customWidth="1" min="29" max="29" width="44.5"/>
    <col customWidth="1" min="30" max="64" width="7.63"/>
  </cols>
  <sheetData>
    <row r="1" ht="50.25" customHeight="1">
      <c r="A1" s="1"/>
      <c r="B1" s="2" t="s">
        <v>0</v>
      </c>
      <c r="C1" s="3"/>
      <c r="D1" s="3"/>
      <c r="E1" s="3"/>
      <c r="F1" s="3"/>
      <c r="G1" s="3"/>
      <c r="H1" s="3"/>
      <c r="I1" s="3"/>
      <c r="J1" s="3"/>
      <c r="K1" s="3"/>
      <c r="L1" s="3"/>
      <c r="M1" s="3"/>
      <c r="N1" s="3"/>
      <c r="O1" s="3"/>
      <c r="P1" s="3"/>
      <c r="Q1" s="3"/>
      <c r="R1" s="3"/>
      <c r="S1" s="3"/>
      <c r="T1" s="3"/>
      <c r="U1" s="3"/>
      <c r="V1" s="3"/>
      <c r="W1" s="3"/>
      <c r="X1" s="3"/>
      <c r="Y1" s="3"/>
      <c r="Z1" s="3"/>
      <c r="AA1" s="3"/>
      <c r="AB1" s="3"/>
      <c r="AC1" s="4"/>
      <c r="AD1" s="1"/>
    </row>
    <row r="2" ht="33.0" customHeight="1">
      <c r="A2" s="1"/>
      <c r="B2" s="5" t="s">
        <v>1</v>
      </c>
      <c r="C2" s="3"/>
      <c r="D2" s="3"/>
      <c r="E2" s="3"/>
      <c r="F2" s="3"/>
      <c r="G2" s="4"/>
      <c r="H2" s="1"/>
      <c r="I2" s="1"/>
      <c r="J2" s="1"/>
      <c r="K2" s="1"/>
      <c r="L2" s="1"/>
      <c r="M2" s="1"/>
      <c r="N2" s="1"/>
      <c r="O2" s="1"/>
      <c r="P2" s="1"/>
      <c r="Q2" s="1"/>
      <c r="R2" s="1"/>
      <c r="S2" s="1"/>
      <c r="T2" s="1"/>
      <c r="U2" s="1"/>
      <c r="V2" s="1"/>
      <c r="W2" s="1"/>
      <c r="X2" s="1"/>
      <c r="Y2" s="1"/>
      <c r="Z2" s="6"/>
      <c r="AA2" s="6"/>
      <c r="AB2" s="6"/>
      <c r="AC2" s="6"/>
      <c r="AD2" s="1"/>
    </row>
    <row r="3" ht="14.25" customHeight="1">
      <c r="A3" s="1"/>
      <c r="B3" s="5" t="s">
        <v>2</v>
      </c>
      <c r="C3" s="3"/>
      <c r="D3" s="3"/>
      <c r="E3" s="3"/>
      <c r="F3" s="3"/>
      <c r="G3" s="4"/>
      <c r="H3" s="1"/>
      <c r="I3" s="1"/>
      <c r="J3" s="1"/>
      <c r="K3" s="1"/>
      <c r="L3" s="1"/>
      <c r="M3" s="1"/>
      <c r="N3" s="1"/>
      <c r="O3" s="1"/>
      <c r="P3" s="1"/>
      <c r="Q3" s="1"/>
      <c r="R3" s="1"/>
      <c r="S3" s="1"/>
      <c r="T3" s="1"/>
      <c r="U3" s="1"/>
      <c r="V3" s="1"/>
      <c r="W3" s="1"/>
      <c r="X3" s="1"/>
      <c r="Y3" s="1"/>
      <c r="Z3" s="6"/>
      <c r="AA3" s="6"/>
      <c r="AB3" s="6"/>
      <c r="AC3" s="6"/>
      <c r="AD3" s="1"/>
    </row>
    <row r="4" ht="14.25" customHeight="1">
      <c r="A4" s="1"/>
      <c r="B4" s="5" t="s">
        <v>3</v>
      </c>
      <c r="C4" s="3"/>
      <c r="D4" s="3"/>
      <c r="E4" s="3"/>
      <c r="F4" s="3"/>
      <c r="G4" s="4"/>
      <c r="H4" s="1"/>
      <c r="I4" s="1"/>
      <c r="J4" s="1"/>
      <c r="K4" s="1"/>
      <c r="L4" s="1"/>
      <c r="M4" s="1"/>
      <c r="N4" s="1"/>
      <c r="O4" s="1"/>
      <c r="P4" s="1"/>
      <c r="Q4" s="1"/>
      <c r="R4" s="1"/>
      <c r="S4" s="1"/>
      <c r="T4" s="1"/>
      <c r="U4" s="1"/>
      <c r="V4" s="1"/>
      <c r="W4" s="1"/>
      <c r="X4" s="1"/>
      <c r="Y4" s="1"/>
      <c r="Z4" s="6"/>
      <c r="AA4" s="6"/>
      <c r="AB4" s="6"/>
      <c r="AC4" s="6"/>
      <c r="AD4" s="1"/>
    </row>
    <row r="5" ht="14.25" customHeight="1">
      <c r="A5" s="1"/>
      <c r="B5" s="5" t="s">
        <v>4</v>
      </c>
      <c r="C5" s="3"/>
      <c r="D5" s="3"/>
      <c r="E5" s="3"/>
      <c r="F5" s="3"/>
      <c r="G5" s="4"/>
      <c r="H5" s="1"/>
      <c r="I5" s="1"/>
      <c r="J5" s="1"/>
      <c r="K5" s="1"/>
      <c r="L5" s="1"/>
      <c r="M5" s="1"/>
      <c r="N5" s="1"/>
      <c r="O5" s="1"/>
      <c r="P5" s="1"/>
      <c r="Q5" s="1"/>
      <c r="R5" s="1"/>
      <c r="S5" s="1"/>
      <c r="T5" s="1"/>
      <c r="U5" s="1"/>
      <c r="V5" s="1"/>
      <c r="W5" s="1"/>
      <c r="X5" s="1"/>
      <c r="Y5" s="1"/>
      <c r="Z5" s="6"/>
      <c r="AA5" s="6"/>
      <c r="AB5" s="6"/>
      <c r="AC5" s="6"/>
      <c r="AD5" s="1"/>
    </row>
    <row r="6" ht="14.25" customHeight="1">
      <c r="A6" s="1"/>
      <c r="B6" s="7" t="s">
        <v>5</v>
      </c>
      <c r="C6" s="8"/>
      <c r="D6" s="8"/>
      <c r="E6" s="8"/>
      <c r="F6" s="8"/>
      <c r="G6" s="9"/>
      <c r="H6" s="1"/>
      <c r="I6" s="1"/>
      <c r="J6" s="1"/>
      <c r="K6" s="1"/>
      <c r="L6" s="1"/>
      <c r="M6" s="1"/>
      <c r="N6" s="1"/>
      <c r="O6" s="1"/>
      <c r="P6" s="1"/>
      <c r="Q6" s="1"/>
      <c r="R6" s="1"/>
      <c r="S6" s="1"/>
      <c r="T6" s="1"/>
      <c r="U6" s="1"/>
      <c r="V6" s="1"/>
      <c r="W6" s="1"/>
      <c r="X6" s="1"/>
      <c r="Y6" s="1"/>
      <c r="Z6" s="6"/>
      <c r="AA6" s="6"/>
      <c r="AB6" s="6"/>
      <c r="AC6" s="6"/>
      <c r="AD6" s="1"/>
    </row>
    <row r="7" ht="14.25" customHeight="1">
      <c r="A7" s="1"/>
      <c r="B7" s="10"/>
      <c r="C7" s="11"/>
      <c r="D7" s="11"/>
      <c r="E7" s="11"/>
      <c r="F7" s="11"/>
      <c r="G7" s="12"/>
      <c r="H7" s="1"/>
      <c r="I7" s="1"/>
      <c r="J7" s="1"/>
      <c r="K7" s="1"/>
      <c r="L7" s="1"/>
      <c r="M7" s="1"/>
      <c r="N7" s="1"/>
      <c r="O7" s="1"/>
      <c r="P7" s="1"/>
      <c r="Q7" s="1"/>
      <c r="R7" s="1"/>
      <c r="S7" s="1"/>
      <c r="T7" s="1"/>
      <c r="U7" s="1"/>
      <c r="V7" s="1"/>
      <c r="W7" s="1"/>
      <c r="X7" s="1"/>
      <c r="Y7" s="1"/>
      <c r="Z7" s="6"/>
      <c r="AA7" s="6"/>
      <c r="AB7" s="6"/>
      <c r="AC7" s="6"/>
      <c r="AD7" s="1"/>
    </row>
    <row r="8" ht="15.0" customHeight="1">
      <c r="A8" s="1"/>
      <c r="B8" s="13" t="s">
        <v>6</v>
      </c>
      <c r="C8" s="6"/>
      <c r="D8" s="6"/>
      <c r="E8" s="6"/>
      <c r="F8" s="6"/>
      <c r="G8" s="6"/>
      <c r="H8" s="1"/>
      <c r="I8" s="1"/>
      <c r="J8" s="1"/>
      <c r="K8" s="1"/>
      <c r="L8" s="1"/>
      <c r="M8" s="1"/>
      <c r="N8" s="1"/>
      <c r="O8" s="1"/>
      <c r="P8" s="1"/>
      <c r="Q8" s="1"/>
      <c r="R8" s="1"/>
      <c r="S8" s="1"/>
      <c r="T8" s="1"/>
      <c r="U8" s="1"/>
      <c r="V8" s="1"/>
      <c r="W8" s="1"/>
      <c r="X8" s="1"/>
      <c r="Y8" s="1"/>
      <c r="Z8" s="6"/>
      <c r="AA8" s="6"/>
      <c r="AB8" s="6"/>
      <c r="AC8" s="6"/>
      <c r="AD8" s="1"/>
    </row>
    <row r="9" ht="15.0" customHeight="1">
      <c r="A9" s="1"/>
      <c r="B9" s="13" t="s">
        <v>7</v>
      </c>
      <c r="C9" s="6"/>
      <c r="D9" s="6"/>
      <c r="E9" s="6"/>
      <c r="F9" s="6"/>
      <c r="G9" s="6"/>
      <c r="H9" s="1"/>
      <c r="I9" s="1"/>
      <c r="J9" s="1"/>
      <c r="K9" s="1"/>
      <c r="L9" s="1"/>
      <c r="M9" s="1"/>
      <c r="N9" s="1"/>
      <c r="O9" s="1"/>
      <c r="P9" s="1"/>
      <c r="Q9" s="1"/>
      <c r="R9" s="1"/>
      <c r="S9" s="1"/>
      <c r="T9" s="1"/>
      <c r="U9" s="1"/>
      <c r="V9" s="1"/>
      <c r="W9" s="1"/>
      <c r="X9" s="1"/>
      <c r="Y9" s="1"/>
      <c r="Z9" s="6"/>
      <c r="AA9" s="6"/>
      <c r="AB9" s="6"/>
      <c r="AC9" s="6"/>
      <c r="AD9" s="1"/>
    </row>
    <row r="10" ht="15.0" customHeight="1">
      <c r="A10" s="1"/>
      <c r="B10" s="14" t="s">
        <v>8</v>
      </c>
      <c r="C10" s="3"/>
      <c r="D10" s="3"/>
      <c r="E10" s="3"/>
      <c r="F10" s="3"/>
      <c r="G10" s="4"/>
      <c r="H10" s="1"/>
      <c r="I10" s="1"/>
      <c r="J10" s="1"/>
      <c r="K10" s="1"/>
      <c r="L10" s="1"/>
      <c r="M10" s="1"/>
      <c r="N10" s="1"/>
      <c r="O10" s="1"/>
      <c r="P10" s="1"/>
      <c r="Q10" s="1"/>
      <c r="R10" s="1"/>
      <c r="S10" s="1"/>
      <c r="T10" s="1"/>
      <c r="U10" s="1"/>
      <c r="V10" s="1"/>
      <c r="W10" s="1"/>
      <c r="X10" s="1"/>
      <c r="Y10" s="1"/>
      <c r="Z10" s="6"/>
      <c r="AA10" s="6"/>
      <c r="AB10" s="6"/>
      <c r="AC10" s="6"/>
      <c r="AD10" s="1"/>
    </row>
    <row r="11" ht="15.0" customHeight="1">
      <c r="A11" s="1"/>
      <c r="B11" s="13" t="s">
        <v>9</v>
      </c>
      <c r="C11" s="15"/>
      <c r="D11" s="15"/>
      <c r="E11" s="15"/>
      <c r="F11" s="15"/>
      <c r="G11" s="15"/>
      <c r="H11" s="1"/>
      <c r="I11" s="1"/>
      <c r="J11" s="1"/>
      <c r="K11" s="1"/>
      <c r="L11" s="1"/>
      <c r="M11" s="1"/>
      <c r="N11" s="1"/>
      <c r="O11" s="1"/>
      <c r="P11" s="1"/>
      <c r="Q11" s="1"/>
      <c r="R11" s="1"/>
      <c r="S11" s="1"/>
      <c r="T11" s="1"/>
      <c r="U11" s="1"/>
      <c r="V11" s="1"/>
      <c r="W11" s="1"/>
      <c r="X11" s="1"/>
      <c r="Y11" s="1"/>
      <c r="Z11" s="6"/>
      <c r="AA11" s="6"/>
      <c r="AB11" s="6"/>
      <c r="AC11" s="6"/>
      <c r="AD11" s="1"/>
    </row>
    <row r="12" ht="15.0" customHeight="1">
      <c r="A12" s="1"/>
      <c r="B12" s="16"/>
      <c r="C12" s="17"/>
      <c r="D12" s="17"/>
      <c r="E12" s="17"/>
      <c r="F12" s="17"/>
      <c r="G12" s="17"/>
      <c r="H12" s="1"/>
      <c r="I12" s="1"/>
      <c r="J12" s="1"/>
      <c r="K12" s="1"/>
      <c r="L12" s="1"/>
      <c r="M12" s="1"/>
      <c r="N12" s="1"/>
      <c r="O12" s="1"/>
      <c r="P12" s="1"/>
      <c r="Q12" s="1"/>
      <c r="R12" s="1"/>
      <c r="S12" s="1"/>
      <c r="T12" s="1"/>
      <c r="U12" s="1"/>
      <c r="V12" s="1"/>
      <c r="W12" s="1"/>
      <c r="X12" s="1"/>
      <c r="Y12" s="1"/>
      <c r="Z12" s="6"/>
      <c r="AA12" s="6"/>
      <c r="AB12" s="6"/>
      <c r="AC12" s="6"/>
      <c r="AD12" s="1"/>
    </row>
    <row r="13" ht="15.0" customHeight="1">
      <c r="A13" s="1"/>
      <c r="B13" s="18" t="s">
        <v>10</v>
      </c>
      <c r="C13" s="8"/>
      <c r="D13" s="8"/>
      <c r="E13" s="8"/>
      <c r="F13" s="8"/>
      <c r="G13" s="9"/>
      <c r="H13" s="1"/>
      <c r="I13" s="1"/>
      <c r="J13" s="1"/>
      <c r="K13" s="1"/>
      <c r="L13" s="1"/>
      <c r="M13" s="1"/>
      <c r="N13" s="1"/>
      <c r="O13" s="1"/>
      <c r="P13" s="1"/>
      <c r="Q13" s="1"/>
      <c r="R13" s="1"/>
      <c r="S13" s="1"/>
      <c r="T13" s="1"/>
      <c r="U13" s="1"/>
      <c r="V13" s="1"/>
      <c r="W13" s="1"/>
      <c r="X13" s="1"/>
      <c r="Y13" s="1"/>
      <c r="Z13" s="6"/>
      <c r="AA13" s="6"/>
      <c r="AB13" s="6"/>
      <c r="AC13" s="6"/>
      <c r="AD13" s="1"/>
    </row>
    <row r="14" ht="15.0" customHeight="1">
      <c r="A14" s="1"/>
      <c r="B14" s="19"/>
      <c r="G14" s="20"/>
      <c r="H14" s="1"/>
      <c r="I14" s="1"/>
      <c r="J14" s="1"/>
      <c r="K14" s="1"/>
      <c r="L14" s="1"/>
      <c r="M14" s="1"/>
      <c r="N14" s="1"/>
      <c r="O14" s="1"/>
      <c r="P14" s="1"/>
      <c r="Q14" s="1"/>
      <c r="R14" s="1"/>
      <c r="S14" s="1"/>
      <c r="T14" s="1"/>
      <c r="U14" s="1"/>
      <c r="V14" s="1"/>
      <c r="W14" s="1"/>
      <c r="X14" s="1"/>
      <c r="Y14" s="1"/>
      <c r="Z14" s="6"/>
      <c r="AA14" s="6"/>
      <c r="AB14" s="6"/>
      <c r="AC14" s="6"/>
      <c r="AD14" s="1"/>
    </row>
    <row r="15" ht="15.75" customHeight="1">
      <c r="A15" s="1"/>
      <c r="B15" s="10"/>
      <c r="C15" s="11"/>
      <c r="D15" s="11"/>
      <c r="E15" s="11"/>
      <c r="F15" s="11"/>
      <c r="G15" s="12"/>
      <c r="H15" s="1"/>
      <c r="I15" s="1"/>
      <c r="J15" s="1"/>
      <c r="K15" s="1"/>
      <c r="L15" s="1"/>
      <c r="M15" s="1"/>
      <c r="N15" s="1"/>
      <c r="O15" s="1"/>
      <c r="P15" s="1"/>
      <c r="Q15" s="1"/>
      <c r="R15" s="1"/>
      <c r="S15" s="1"/>
      <c r="T15" s="1"/>
      <c r="U15" s="1"/>
      <c r="V15" s="1"/>
      <c r="W15" s="1"/>
      <c r="X15" s="1"/>
      <c r="Y15" s="1"/>
      <c r="Z15" s="21" t="s">
        <v>11</v>
      </c>
      <c r="AA15" s="6"/>
      <c r="AB15" s="6"/>
      <c r="AC15" s="6"/>
      <c r="AD15" s="1"/>
    </row>
    <row r="16" ht="14.25" customHeight="1">
      <c r="A16" s="1"/>
      <c r="B16" s="1"/>
      <c r="C16" s="1"/>
      <c r="D16" s="1"/>
      <c r="E16" s="1"/>
      <c r="F16" s="22"/>
      <c r="G16" s="22"/>
      <c r="H16" s="22"/>
      <c r="I16" s="23"/>
      <c r="J16" s="23"/>
      <c r="K16" s="23"/>
      <c r="L16" s="23"/>
      <c r="M16" s="23"/>
      <c r="N16" s="23" t="s">
        <v>12</v>
      </c>
      <c r="O16" s="23"/>
      <c r="P16" s="23"/>
      <c r="Q16" s="23"/>
      <c r="R16" s="23"/>
      <c r="S16" s="23"/>
      <c r="T16" s="23"/>
      <c r="U16" s="23"/>
      <c r="V16" s="23"/>
      <c r="W16" s="23"/>
      <c r="X16" s="23"/>
      <c r="Y16" s="23"/>
      <c r="Z16" s="22"/>
      <c r="AA16" s="23"/>
      <c r="AB16" s="23"/>
      <c r="AC16" s="23"/>
      <c r="AD16" s="1"/>
    </row>
    <row r="17" ht="14.25" customHeight="1">
      <c r="A17" s="1"/>
      <c r="B17" s="24" t="s">
        <v>13</v>
      </c>
      <c r="C17" s="24"/>
      <c r="D17" s="24" t="s">
        <v>14</v>
      </c>
      <c r="E17" s="24" t="s">
        <v>15</v>
      </c>
      <c r="F17" s="24" t="s">
        <v>16</v>
      </c>
      <c r="G17" s="24" t="s">
        <v>17</v>
      </c>
      <c r="H17" s="24" t="s">
        <v>18</v>
      </c>
      <c r="I17" s="25" t="s">
        <v>19</v>
      </c>
      <c r="J17" s="24" t="s">
        <v>20</v>
      </c>
      <c r="K17" s="24" t="s">
        <v>21</v>
      </c>
      <c r="L17" s="26" t="s">
        <v>22</v>
      </c>
      <c r="M17" s="24" t="s">
        <v>23</v>
      </c>
      <c r="N17" s="26" t="s">
        <v>24</v>
      </c>
      <c r="O17" s="24" t="s">
        <v>25</v>
      </c>
      <c r="P17" s="25" t="s">
        <v>26</v>
      </c>
      <c r="Q17" s="24" t="s">
        <v>27</v>
      </c>
      <c r="R17" s="26" t="s">
        <v>28</v>
      </c>
      <c r="S17" s="24" t="s">
        <v>29</v>
      </c>
      <c r="T17" s="24" t="s">
        <v>30</v>
      </c>
      <c r="U17" s="24" t="s">
        <v>31</v>
      </c>
      <c r="V17" s="24" t="s">
        <v>32</v>
      </c>
      <c r="W17" s="24" t="s">
        <v>33</v>
      </c>
      <c r="X17" s="24" t="s">
        <v>34</v>
      </c>
      <c r="Y17" s="25" t="s">
        <v>35</v>
      </c>
      <c r="Z17" s="25" t="s">
        <v>36</v>
      </c>
      <c r="AA17" s="24" t="s">
        <v>37</v>
      </c>
      <c r="AB17" s="27" t="s">
        <v>38</v>
      </c>
      <c r="AC17" s="27" t="s">
        <v>39</v>
      </c>
      <c r="AD17" s="28"/>
    </row>
    <row r="18" ht="14.25" customHeight="1">
      <c r="A18" s="1"/>
      <c r="B18" s="29" t="s">
        <v>13</v>
      </c>
      <c r="C18" s="30" t="s">
        <v>40</v>
      </c>
      <c r="D18" s="29" t="s">
        <v>14</v>
      </c>
      <c r="E18" s="29" t="s">
        <v>15</v>
      </c>
      <c r="F18" s="29" t="s">
        <v>41</v>
      </c>
      <c r="G18" s="29" t="s">
        <v>42</v>
      </c>
      <c r="H18" s="31" t="s">
        <v>43</v>
      </c>
      <c r="I18" s="31" t="s">
        <v>44</v>
      </c>
      <c r="J18" s="32" t="s">
        <v>45</v>
      </c>
      <c r="K18" s="32" t="s">
        <v>46</v>
      </c>
      <c r="L18" s="32" t="s">
        <v>47</v>
      </c>
      <c r="M18" s="31" t="s">
        <v>48</v>
      </c>
      <c r="N18" s="31" t="s">
        <v>49</v>
      </c>
      <c r="O18" s="33" t="s">
        <v>50</v>
      </c>
      <c r="P18" s="29" t="s">
        <v>51</v>
      </c>
      <c r="Q18" s="29" t="s">
        <v>52</v>
      </c>
      <c r="R18" s="29" t="s">
        <v>53</v>
      </c>
      <c r="S18" s="29" t="s">
        <v>29</v>
      </c>
      <c r="T18" s="29" t="s">
        <v>54</v>
      </c>
      <c r="U18" s="29" t="s">
        <v>55</v>
      </c>
      <c r="V18" s="30" t="s">
        <v>56</v>
      </c>
      <c r="W18" s="30" t="s">
        <v>57</v>
      </c>
      <c r="X18" s="29" t="s">
        <v>58</v>
      </c>
      <c r="Y18" s="29" t="s">
        <v>35</v>
      </c>
      <c r="Z18" s="31" t="s">
        <v>59</v>
      </c>
      <c r="AA18" s="29" t="s">
        <v>60</v>
      </c>
      <c r="AB18" s="29" t="s">
        <v>61</v>
      </c>
      <c r="AC18" s="29" t="s">
        <v>39</v>
      </c>
      <c r="AD18" s="28"/>
    </row>
    <row r="19" ht="14.25" customHeight="1">
      <c r="A19" s="1"/>
      <c r="B19" s="34" t="s">
        <v>62</v>
      </c>
      <c r="C19" s="34" t="s">
        <v>63</v>
      </c>
      <c r="D19" s="34" t="s">
        <v>64</v>
      </c>
      <c r="E19" s="34" t="s">
        <v>65</v>
      </c>
      <c r="F19" s="35" t="s">
        <v>66</v>
      </c>
      <c r="G19" s="34" t="s">
        <v>67</v>
      </c>
      <c r="H19" s="36">
        <v>75.0</v>
      </c>
      <c r="I19" s="34" t="s">
        <v>68</v>
      </c>
      <c r="J19" s="37" t="s">
        <v>69</v>
      </c>
      <c r="K19" s="37" t="s">
        <v>70</v>
      </c>
      <c r="L19" s="38" t="s">
        <v>71</v>
      </c>
      <c r="M19" s="34">
        <v>80.0</v>
      </c>
      <c r="N19" s="34"/>
      <c r="O19" s="34" t="s">
        <v>72</v>
      </c>
      <c r="P19" s="34">
        <v>0.95</v>
      </c>
      <c r="Q19" s="34" t="s">
        <v>73</v>
      </c>
      <c r="R19" s="34" t="s">
        <v>74</v>
      </c>
      <c r="S19" s="34" t="s">
        <v>75</v>
      </c>
      <c r="T19" s="34" t="s">
        <v>76</v>
      </c>
      <c r="U19" s="39" t="s">
        <v>77</v>
      </c>
      <c r="V19" s="39" t="s">
        <v>77</v>
      </c>
      <c r="W19" s="39" t="s">
        <v>78</v>
      </c>
      <c r="X19" s="34" t="s">
        <v>79</v>
      </c>
      <c r="Y19" s="34"/>
      <c r="Z19" s="36" t="s">
        <v>80</v>
      </c>
      <c r="AA19" s="40" t="s">
        <v>80</v>
      </c>
      <c r="AB19" s="34" t="s">
        <v>80</v>
      </c>
      <c r="AC19" s="41" t="s">
        <v>77</v>
      </c>
      <c r="AD19" s="42"/>
    </row>
    <row r="20" ht="14.25" customHeight="1">
      <c r="A20" s="1"/>
      <c r="B20" s="34" t="s">
        <v>62</v>
      </c>
      <c r="C20" s="34" t="s">
        <v>63</v>
      </c>
      <c r="D20" s="34" t="s">
        <v>81</v>
      </c>
      <c r="E20" s="34" t="s">
        <v>82</v>
      </c>
      <c r="F20" s="35" t="s">
        <v>66</v>
      </c>
      <c r="G20" s="34" t="s">
        <v>67</v>
      </c>
      <c r="H20" s="36">
        <v>75.0</v>
      </c>
      <c r="I20" s="34" t="s">
        <v>83</v>
      </c>
      <c r="J20" s="35" t="s">
        <v>84</v>
      </c>
      <c r="K20" s="37" t="s">
        <v>85</v>
      </c>
      <c r="L20" s="35" t="s">
        <v>86</v>
      </c>
      <c r="M20" s="34">
        <v>100.0</v>
      </c>
      <c r="N20" s="34"/>
      <c r="O20" s="34" t="s">
        <v>87</v>
      </c>
      <c r="P20" s="39" t="s">
        <v>77</v>
      </c>
      <c r="Q20" s="34" t="s">
        <v>73</v>
      </c>
      <c r="R20" s="34" t="s">
        <v>88</v>
      </c>
      <c r="S20" s="34" t="s">
        <v>89</v>
      </c>
      <c r="T20" s="34" t="s">
        <v>90</v>
      </c>
      <c r="U20" s="39" t="s">
        <v>77</v>
      </c>
      <c r="V20" s="39" t="s">
        <v>77</v>
      </c>
      <c r="W20" s="39" t="s">
        <v>91</v>
      </c>
      <c r="X20" s="34" t="s">
        <v>92</v>
      </c>
      <c r="Y20" s="34"/>
      <c r="Z20" s="36" t="s">
        <v>80</v>
      </c>
      <c r="AA20" s="41" t="s">
        <v>80</v>
      </c>
      <c r="AB20" s="34" t="s">
        <v>80</v>
      </c>
      <c r="AC20" s="41" t="s">
        <v>77</v>
      </c>
      <c r="AD20" s="43" t="s">
        <v>93</v>
      </c>
    </row>
    <row r="21" ht="14.25" customHeight="1">
      <c r="A21" s="1"/>
      <c r="B21" s="44" t="s">
        <v>62</v>
      </c>
      <c r="C21" s="44" t="s">
        <v>94</v>
      </c>
      <c r="D21" s="44" t="s">
        <v>95</v>
      </c>
      <c r="E21" s="44" t="s">
        <v>96</v>
      </c>
      <c r="F21" s="45" t="s">
        <v>97</v>
      </c>
      <c r="G21" s="44" t="s">
        <v>67</v>
      </c>
      <c r="H21" s="45">
        <v>75.0</v>
      </c>
      <c r="I21" s="46">
        <v>120.0</v>
      </c>
      <c r="J21" s="47">
        <v>0.4547697368421053</v>
      </c>
      <c r="K21" s="48" t="s">
        <v>77</v>
      </c>
      <c r="L21" s="47">
        <v>0.8237664473684212</v>
      </c>
      <c r="M21" s="44">
        <v>0.0</v>
      </c>
      <c r="N21" s="34"/>
      <c r="O21" s="44">
        <v>0.035</v>
      </c>
      <c r="P21" s="49" t="s">
        <v>77</v>
      </c>
      <c r="Q21" s="44" t="s">
        <v>98</v>
      </c>
      <c r="R21" s="44">
        <v>0.0</v>
      </c>
      <c r="S21" s="44" t="s">
        <v>99</v>
      </c>
      <c r="T21" s="44">
        <v>35.0</v>
      </c>
      <c r="U21" s="49" t="s">
        <v>100</v>
      </c>
      <c r="V21" s="49" t="s">
        <v>77</v>
      </c>
      <c r="W21" s="49" t="s">
        <v>101</v>
      </c>
      <c r="X21" s="44" t="s">
        <v>102</v>
      </c>
      <c r="Y21" s="44" t="s">
        <v>103</v>
      </c>
      <c r="Z21" s="45" t="s">
        <v>100</v>
      </c>
      <c r="AA21" s="50" t="s">
        <v>104</v>
      </c>
      <c r="AB21" s="44" t="s">
        <v>105</v>
      </c>
      <c r="AC21" s="50" t="s">
        <v>106</v>
      </c>
      <c r="AD21" s="42"/>
    </row>
    <row r="22" ht="14.25" customHeight="1">
      <c r="A22" s="1"/>
      <c r="B22" s="34" t="s">
        <v>62</v>
      </c>
      <c r="C22" s="34" t="s">
        <v>63</v>
      </c>
      <c r="D22" s="34" t="s">
        <v>107</v>
      </c>
      <c r="E22" s="34" t="s">
        <v>65</v>
      </c>
      <c r="F22" s="35" t="s">
        <v>97</v>
      </c>
      <c r="G22" s="34" t="s">
        <v>67</v>
      </c>
      <c r="H22" s="36">
        <v>75.0</v>
      </c>
      <c r="I22" s="34">
        <v>140.0</v>
      </c>
      <c r="J22" s="37">
        <v>0.42938</v>
      </c>
      <c r="K22" s="37">
        <v>0.3067</v>
      </c>
      <c r="L22" s="37">
        <v>0.7</v>
      </c>
      <c r="M22" s="34">
        <v>75.0</v>
      </c>
      <c r="N22" s="34"/>
      <c r="O22" s="34">
        <v>0.038</v>
      </c>
      <c r="P22" s="34">
        <v>0.95</v>
      </c>
      <c r="Q22" s="34" t="s">
        <v>73</v>
      </c>
      <c r="R22" s="34" t="s">
        <v>74</v>
      </c>
      <c r="S22" s="34" t="s">
        <v>108</v>
      </c>
      <c r="T22" s="34">
        <v>20.0</v>
      </c>
      <c r="U22" s="39" t="s">
        <v>100</v>
      </c>
      <c r="V22" s="39" t="s">
        <v>77</v>
      </c>
      <c r="W22" s="39" t="s">
        <v>78</v>
      </c>
      <c r="X22" s="34" t="s">
        <v>109</v>
      </c>
      <c r="Y22" s="34" t="s">
        <v>110</v>
      </c>
      <c r="Z22" s="36" t="s">
        <v>100</v>
      </c>
      <c r="AA22" s="51" t="s">
        <v>111</v>
      </c>
      <c r="AB22" s="34" t="s">
        <v>100</v>
      </c>
      <c r="AC22" s="41" t="s">
        <v>77</v>
      </c>
      <c r="AD22" s="42"/>
    </row>
    <row r="23" ht="14.25" customHeight="1">
      <c r="A23" s="1"/>
      <c r="B23" s="44" t="s">
        <v>62</v>
      </c>
      <c r="C23" s="44" t="s">
        <v>94</v>
      </c>
      <c r="D23" s="52" t="s">
        <v>112</v>
      </c>
      <c r="E23" s="44" t="s">
        <v>113</v>
      </c>
      <c r="F23" s="52" t="s">
        <v>97</v>
      </c>
      <c r="G23" s="44" t="s">
        <v>67</v>
      </c>
      <c r="H23" s="45">
        <v>75.0</v>
      </c>
      <c r="I23" s="44">
        <v>125.0</v>
      </c>
      <c r="J23" s="53">
        <v>0.4025</v>
      </c>
      <c r="K23" s="53">
        <v>0.322</v>
      </c>
      <c r="L23" s="53">
        <v>0.499</v>
      </c>
      <c r="M23" s="44">
        <v>0.0</v>
      </c>
      <c r="N23" s="34"/>
      <c r="O23" s="44">
        <v>0.035</v>
      </c>
      <c r="P23" s="49" t="s">
        <v>77</v>
      </c>
      <c r="Q23" s="44" t="s">
        <v>98</v>
      </c>
      <c r="R23" s="44">
        <v>0.0</v>
      </c>
      <c r="S23" s="44" t="s">
        <v>99</v>
      </c>
      <c r="T23" s="44">
        <v>19.5</v>
      </c>
      <c r="U23" s="49" t="s">
        <v>100</v>
      </c>
      <c r="V23" s="49" t="s">
        <v>77</v>
      </c>
      <c r="W23" s="49" t="s">
        <v>114</v>
      </c>
      <c r="X23" s="44" t="s">
        <v>115</v>
      </c>
      <c r="Y23" s="44" t="s">
        <v>116</v>
      </c>
      <c r="Z23" s="45" t="s">
        <v>100</v>
      </c>
      <c r="AA23" s="54" t="s">
        <v>117</v>
      </c>
      <c r="AB23" s="44" t="s">
        <v>105</v>
      </c>
      <c r="AC23" s="55" t="s">
        <v>77</v>
      </c>
      <c r="AD23" s="42"/>
    </row>
    <row r="24" ht="14.25" customHeight="1">
      <c r="A24" s="1"/>
      <c r="B24" s="34" t="s">
        <v>62</v>
      </c>
      <c r="C24" s="34" t="s">
        <v>63</v>
      </c>
      <c r="D24" s="35" t="s">
        <v>118</v>
      </c>
      <c r="E24" s="35" t="s">
        <v>119</v>
      </c>
      <c r="F24" s="34" t="s">
        <v>66</v>
      </c>
      <c r="G24" s="34" t="s">
        <v>67</v>
      </c>
      <c r="H24" s="34">
        <v>75.0</v>
      </c>
      <c r="I24" s="34" t="s">
        <v>120</v>
      </c>
      <c r="J24" s="36" t="s">
        <v>121</v>
      </c>
      <c r="K24" s="36" t="s">
        <v>122</v>
      </c>
      <c r="L24" s="56" t="s">
        <v>71</v>
      </c>
      <c r="M24" s="34" t="s">
        <v>123</v>
      </c>
      <c r="N24" s="34"/>
      <c r="O24" s="34" t="s">
        <v>124</v>
      </c>
      <c r="P24" s="39" t="s">
        <v>77</v>
      </c>
      <c r="Q24" s="34" t="s">
        <v>73</v>
      </c>
      <c r="R24" s="34" t="s">
        <v>125</v>
      </c>
      <c r="S24" s="34" t="s">
        <v>126</v>
      </c>
      <c r="T24" s="34" t="s">
        <v>127</v>
      </c>
      <c r="U24" s="39" t="s">
        <v>77</v>
      </c>
      <c r="V24" s="41" t="s">
        <v>77</v>
      </c>
      <c r="W24" s="39" t="s">
        <v>128</v>
      </c>
      <c r="X24" s="34" t="s">
        <v>129</v>
      </c>
      <c r="Y24" s="34"/>
      <c r="Z24" s="36" t="s">
        <v>80</v>
      </c>
      <c r="AA24" s="41" t="s">
        <v>80</v>
      </c>
      <c r="AB24" s="34" t="s">
        <v>80</v>
      </c>
      <c r="AC24" s="41" t="s">
        <v>77</v>
      </c>
      <c r="AD24" s="42"/>
    </row>
    <row r="25" ht="14.25" customHeight="1">
      <c r="A25" s="1"/>
      <c r="B25" s="34" t="s">
        <v>62</v>
      </c>
      <c r="C25" s="34" t="s">
        <v>63</v>
      </c>
      <c r="D25" s="34" t="s">
        <v>130</v>
      </c>
      <c r="E25" s="34" t="s">
        <v>131</v>
      </c>
      <c r="F25" s="35" t="s">
        <v>66</v>
      </c>
      <c r="G25" s="34" t="s">
        <v>67</v>
      </c>
      <c r="H25" s="36">
        <v>75.0</v>
      </c>
      <c r="I25" s="34" t="s">
        <v>132</v>
      </c>
      <c r="J25" s="37" t="s">
        <v>133</v>
      </c>
      <c r="K25" s="37" t="s">
        <v>134</v>
      </c>
      <c r="L25" s="38" t="s">
        <v>71</v>
      </c>
      <c r="M25" s="34" t="s">
        <v>135</v>
      </c>
      <c r="N25" s="34"/>
      <c r="O25" s="34" t="s">
        <v>136</v>
      </c>
      <c r="P25" s="34" t="s">
        <v>80</v>
      </c>
      <c r="Q25" s="34" t="s">
        <v>73</v>
      </c>
      <c r="R25" s="34" t="s">
        <v>137</v>
      </c>
      <c r="S25" s="34" t="s">
        <v>138</v>
      </c>
      <c r="T25" s="34" t="s">
        <v>139</v>
      </c>
      <c r="U25" s="39" t="s">
        <v>77</v>
      </c>
      <c r="V25" s="39" t="s">
        <v>77</v>
      </c>
      <c r="W25" s="39" t="s">
        <v>140</v>
      </c>
      <c r="X25" s="34" t="s">
        <v>141</v>
      </c>
      <c r="Y25" s="34"/>
      <c r="Z25" s="36" t="s">
        <v>80</v>
      </c>
      <c r="AA25" s="41" t="s">
        <v>80</v>
      </c>
      <c r="AB25" s="34" t="s">
        <v>80</v>
      </c>
      <c r="AC25" s="40" t="s">
        <v>80</v>
      </c>
      <c r="AD25" s="43"/>
    </row>
    <row r="26" ht="14.25" customHeight="1">
      <c r="A26" s="1"/>
      <c r="B26" s="34" t="s">
        <v>62</v>
      </c>
      <c r="C26" s="35" t="s">
        <v>63</v>
      </c>
      <c r="D26" s="35" t="s">
        <v>142</v>
      </c>
      <c r="E26" s="35" t="s">
        <v>131</v>
      </c>
      <c r="F26" s="36" t="s">
        <v>97</v>
      </c>
      <c r="G26" s="36" t="s">
        <v>67</v>
      </c>
      <c r="H26" s="34">
        <v>75.0</v>
      </c>
      <c r="I26" s="57">
        <v>150.53763440860214</v>
      </c>
      <c r="J26" s="58">
        <v>0.7090322580645161</v>
      </c>
      <c r="K26" s="59">
        <v>0.401</v>
      </c>
      <c r="L26" s="59">
        <v>1.0966666666666667</v>
      </c>
      <c r="M26" s="35" t="s">
        <v>143</v>
      </c>
      <c r="N26" s="40"/>
      <c r="O26" s="36">
        <v>0.043</v>
      </c>
      <c r="P26" s="41" t="s">
        <v>77</v>
      </c>
      <c r="Q26" s="34" t="s">
        <v>73</v>
      </c>
      <c r="R26" s="34" t="s">
        <v>137</v>
      </c>
      <c r="S26" s="35" t="s">
        <v>144</v>
      </c>
      <c r="T26" s="35" t="s">
        <v>145</v>
      </c>
      <c r="U26" s="39" t="s">
        <v>105</v>
      </c>
      <c r="V26" s="41" t="s">
        <v>77</v>
      </c>
      <c r="W26" s="39" t="s">
        <v>140</v>
      </c>
      <c r="X26" s="35" t="s">
        <v>146</v>
      </c>
      <c r="Y26" s="35" t="s">
        <v>147</v>
      </c>
      <c r="Z26" s="36" t="s">
        <v>100</v>
      </c>
      <c r="AA26" s="51" t="s">
        <v>148</v>
      </c>
      <c r="AB26" s="34" t="s">
        <v>149</v>
      </c>
      <c r="AC26" s="51" t="s">
        <v>150</v>
      </c>
      <c r="AD26" s="43"/>
    </row>
    <row r="27" ht="14.25" customHeight="1">
      <c r="A27" s="1"/>
      <c r="B27" s="34" t="s">
        <v>62</v>
      </c>
      <c r="C27" s="34" t="s">
        <v>63</v>
      </c>
      <c r="D27" s="35" t="s">
        <v>151</v>
      </c>
      <c r="E27" s="35" t="s">
        <v>119</v>
      </c>
      <c r="F27" s="34" t="s">
        <v>97</v>
      </c>
      <c r="G27" s="34" t="s">
        <v>67</v>
      </c>
      <c r="H27" s="34">
        <v>75.0</v>
      </c>
      <c r="I27" s="34">
        <v>140.0</v>
      </c>
      <c r="J27" s="58">
        <v>0.7056</v>
      </c>
      <c r="K27" s="36">
        <v>0.504</v>
      </c>
      <c r="L27" s="36">
        <v>1.128</v>
      </c>
      <c r="M27" s="34">
        <v>89.0</v>
      </c>
      <c r="N27" s="34"/>
      <c r="O27" s="34">
        <v>0.038</v>
      </c>
      <c r="P27" s="39" t="s">
        <v>77</v>
      </c>
      <c r="Q27" s="34" t="s">
        <v>73</v>
      </c>
      <c r="R27" s="34" t="s">
        <v>125</v>
      </c>
      <c r="S27" s="34" t="s">
        <v>144</v>
      </c>
      <c r="T27" s="34">
        <v>50.0</v>
      </c>
      <c r="U27" s="39" t="s">
        <v>105</v>
      </c>
      <c r="V27" s="41" t="s">
        <v>77</v>
      </c>
      <c r="W27" s="39" t="s">
        <v>128</v>
      </c>
      <c r="X27" s="34" t="s">
        <v>152</v>
      </c>
      <c r="Y27" s="34" t="s">
        <v>153</v>
      </c>
      <c r="Z27" s="36" t="s">
        <v>100</v>
      </c>
      <c r="AA27" s="51" t="s">
        <v>154</v>
      </c>
      <c r="AB27" s="34" t="s">
        <v>100</v>
      </c>
      <c r="AC27" s="41" t="s">
        <v>77</v>
      </c>
      <c r="AD27" s="43"/>
    </row>
    <row r="28" ht="14.25" customHeight="1">
      <c r="A28" s="1"/>
      <c r="B28" s="34" t="s">
        <v>62</v>
      </c>
      <c r="C28" s="35" t="s">
        <v>63</v>
      </c>
      <c r="D28" s="35" t="s">
        <v>155</v>
      </c>
      <c r="E28" s="35" t="s">
        <v>156</v>
      </c>
      <c r="F28" s="36" t="s">
        <v>97</v>
      </c>
      <c r="G28" s="36" t="s">
        <v>67</v>
      </c>
      <c r="H28" s="34">
        <v>75.0</v>
      </c>
      <c r="I28" s="57">
        <v>143.5</v>
      </c>
      <c r="J28" s="58">
        <v>0.41694722222222225</v>
      </c>
      <c r="K28" s="59">
        <v>0.290555556</v>
      </c>
      <c r="L28" s="56" t="s">
        <v>77</v>
      </c>
      <c r="M28" s="35">
        <v>88.0</v>
      </c>
      <c r="N28" s="40"/>
      <c r="O28" s="36">
        <v>0.041</v>
      </c>
      <c r="P28" s="36">
        <v>0.99</v>
      </c>
      <c r="Q28" s="34" t="s">
        <v>73</v>
      </c>
      <c r="R28" s="34" t="s">
        <v>157</v>
      </c>
      <c r="S28" s="35" t="s">
        <v>144</v>
      </c>
      <c r="T28" s="36">
        <v>40.0</v>
      </c>
      <c r="U28" s="39" t="s">
        <v>105</v>
      </c>
      <c r="V28" s="41" t="s">
        <v>77</v>
      </c>
      <c r="W28" s="41" t="s">
        <v>158</v>
      </c>
      <c r="X28" s="35" t="s">
        <v>159</v>
      </c>
      <c r="Y28" s="35" t="s">
        <v>160</v>
      </c>
      <c r="Z28" s="36" t="s">
        <v>100</v>
      </c>
      <c r="AA28" s="51" t="s">
        <v>161</v>
      </c>
      <c r="AB28" s="34" t="s">
        <v>149</v>
      </c>
      <c r="AC28" s="51" t="s">
        <v>162</v>
      </c>
      <c r="AD28" s="42"/>
    </row>
    <row r="29" ht="14.25" customHeight="1">
      <c r="A29" s="1"/>
      <c r="B29" s="34" t="s">
        <v>62</v>
      </c>
      <c r="C29" s="34" t="s">
        <v>63</v>
      </c>
      <c r="D29" s="34" t="s">
        <v>163</v>
      </c>
      <c r="E29" s="35" t="s">
        <v>131</v>
      </c>
      <c r="F29" s="36" t="s">
        <v>97</v>
      </c>
      <c r="G29" s="36" t="s">
        <v>67</v>
      </c>
      <c r="H29" s="34">
        <v>75.0</v>
      </c>
      <c r="I29" s="57">
        <v>140.0</v>
      </c>
      <c r="J29" s="58">
        <v>0.7466666666666666</v>
      </c>
      <c r="K29" s="59">
        <v>0.533</v>
      </c>
      <c r="L29" s="58">
        <v>1.0826666666666667</v>
      </c>
      <c r="M29" s="34">
        <v>85.0</v>
      </c>
      <c r="N29" s="34"/>
      <c r="O29" s="34">
        <v>0.039</v>
      </c>
      <c r="P29" s="34">
        <v>0.7</v>
      </c>
      <c r="Q29" s="34" t="s">
        <v>73</v>
      </c>
      <c r="R29" s="34" t="s">
        <v>137</v>
      </c>
      <c r="S29" s="34" t="s">
        <v>108</v>
      </c>
      <c r="T29" s="34" t="s">
        <v>164</v>
      </c>
      <c r="U29" s="39" t="s">
        <v>105</v>
      </c>
      <c r="V29" s="39" t="s">
        <v>77</v>
      </c>
      <c r="W29" s="39" t="s">
        <v>140</v>
      </c>
      <c r="X29" s="34" t="s">
        <v>165</v>
      </c>
      <c r="Y29" s="34" t="s">
        <v>166</v>
      </c>
      <c r="Z29" s="36" t="s">
        <v>100</v>
      </c>
      <c r="AA29" s="51" t="s">
        <v>167</v>
      </c>
      <c r="AB29" s="34" t="s">
        <v>149</v>
      </c>
      <c r="AC29" s="41" t="s">
        <v>77</v>
      </c>
      <c r="AD29" s="42"/>
    </row>
    <row r="30" ht="14.25" customHeight="1">
      <c r="A30" s="1"/>
      <c r="B30" s="44" t="s">
        <v>62</v>
      </c>
      <c r="C30" s="52" t="s">
        <v>94</v>
      </c>
      <c r="D30" s="52" t="s">
        <v>168</v>
      </c>
      <c r="E30" s="52" t="s">
        <v>169</v>
      </c>
      <c r="F30" s="45" t="s">
        <v>97</v>
      </c>
      <c r="G30" s="44" t="s">
        <v>67</v>
      </c>
      <c r="H30" s="45">
        <v>75.0</v>
      </c>
      <c r="I30" s="46">
        <v>108.50000000000001</v>
      </c>
      <c r="J30" s="47">
        <v>0.9167741935483871</v>
      </c>
      <c r="K30" s="60" t="s">
        <v>77</v>
      </c>
      <c r="L30" s="47">
        <v>1.8327956989247312</v>
      </c>
      <c r="M30" s="52">
        <v>0.0</v>
      </c>
      <c r="N30" s="40"/>
      <c r="O30" s="47">
        <v>0.031142857142857142</v>
      </c>
      <c r="P30" s="55" t="s">
        <v>77</v>
      </c>
      <c r="Q30" s="55" t="s">
        <v>170</v>
      </c>
      <c r="R30" s="52"/>
      <c r="S30" s="55" t="s">
        <v>77</v>
      </c>
      <c r="T30" s="55" t="s">
        <v>171</v>
      </c>
      <c r="U30" s="49" t="s">
        <v>100</v>
      </c>
      <c r="V30" s="55" t="s">
        <v>77</v>
      </c>
      <c r="W30" s="55" t="s">
        <v>172</v>
      </c>
      <c r="X30" s="52" t="s">
        <v>173</v>
      </c>
      <c r="Y30" s="52" t="s">
        <v>174</v>
      </c>
      <c r="Z30" s="45" t="s">
        <v>100</v>
      </c>
      <c r="AA30" s="50" t="s">
        <v>175</v>
      </c>
      <c r="AB30" s="52" t="s">
        <v>105</v>
      </c>
      <c r="AC30" s="50" t="s">
        <v>176</v>
      </c>
      <c r="AD30" s="42" t="s">
        <v>177</v>
      </c>
    </row>
    <row r="31" ht="14.25" customHeight="1">
      <c r="A31" s="1"/>
      <c r="B31" s="34" t="s">
        <v>62</v>
      </c>
      <c r="C31" s="35" t="s">
        <v>63</v>
      </c>
      <c r="D31" s="35" t="s">
        <v>178</v>
      </c>
      <c r="E31" s="35" t="s">
        <v>179</v>
      </c>
      <c r="F31" s="36" t="s">
        <v>66</v>
      </c>
      <c r="G31" s="34" t="s">
        <v>67</v>
      </c>
      <c r="H31" s="34">
        <v>75.0</v>
      </c>
      <c r="I31" s="57">
        <v>133.0</v>
      </c>
      <c r="J31" s="58" t="s">
        <v>180</v>
      </c>
      <c r="K31" s="58" t="s">
        <v>181</v>
      </c>
      <c r="L31" s="36" t="s">
        <v>182</v>
      </c>
      <c r="M31" s="35" t="s">
        <v>183</v>
      </c>
      <c r="N31" s="40"/>
      <c r="O31" s="35" t="s">
        <v>184</v>
      </c>
      <c r="P31" s="41" t="s">
        <v>77</v>
      </c>
      <c r="Q31" s="34" t="s">
        <v>73</v>
      </c>
      <c r="R31" s="34" t="s">
        <v>185</v>
      </c>
      <c r="S31" s="35" t="s">
        <v>186</v>
      </c>
      <c r="T31" s="35" t="s">
        <v>187</v>
      </c>
      <c r="U31" s="39" t="s">
        <v>77</v>
      </c>
      <c r="V31" s="39" t="s">
        <v>77</v>
      </c>
      <c r="W31" s="39" t="s">
        <v>188</v>
      </c>
      <c r="X31" s="35" t="s">
        <v>189</v>
      </c>
      <c r="Y31" s="35"/>
      <c r="Z31" s="36" t="s">
        <v>80</v>
      </c>
      <c r="AA31" s="40" t="s">
        <v>80</v>
      </c>
      <c r="AB31" s="34" t="s">
        <v>80</v>
      </c>
      <c r="AC31" s="34" t="s">
        <v>80</v>
      </c>
      <c r="AD31" s="1"/>
    </row>
    <row r="32" ht="14.25" customHeight="1">
      <c r="A32" s="1"/>
      <c r="B32" s="34" t="s">
        <v>62</v>
      </c>
      <c r="C32" s="35" t="s">
        <v>63</v>
      </c>
      <c r="D32" s="35" t="s">
        <v>190</v>
      </c>
      <c r="E32" s="35" t="s">
        <v>82</v>
      </c>
      <c r="F32" s="36" t="s">
        <v>97</v>
      </c>
      <c r="G32" s="36" t="s">
        <v>67</v>
      </c>
      <c r="H32" s="34">
        <v>75.0</v>
      </c>
      <c r="I32" s="57">
        <v>154.0</v>
      </c>
      <c r="J32" s="58">
        <v>0.40950000000000003</v>
      </c>
      <c r="K32" s="59">
        <v>0.2425</v>
      </c>
      <c r="L32" s="58">
        <v>0.4655</v>
      </c>
      <c r="M32" s="35">
        <v>100.0</v>
      </c>
      <c r="N32" s="40"/>
      <c r="O32" s="36">
        <v>0.044</v>
      </c>
      <c r="P32" s="41" t="s">
        <v>77</v>
      </c>
      <c r="Q32" s="34" t="s">
        <v>73</v>
      </c>
      <c r="R32" s="34" t="s">
        <v>88</v>
      </c>
      <c r="S32" s="34" t="s">
        <v>144</v>
      </c>
      <c r="T32" s="34">
        <v>95.0</v>
      </c>
      <c r="U32" s="39" t="s">
        <v>105</v>
      </c>
      <c r="V32" s="41" t="s">
        <v>77</v>
      </c>
      <c r="W32" s="39" t="s">
        <v>91</v>
      </c>
      <c r="X32" s="35" t="s">
        <v>191</v>
      </c>
      <c r="Y32" s="35" t="s">
        <v>192</v>
      </c>
      <c r="Z32" s="36" t="s">
        <v>100</v>
      </c>
      <c r="AA32" s="51" t="s">
        <v>193</v>
      </c>
      <c r="AB32" s="34" t="s">
        <v>149</v>
      </c>
      <c r="AC32" s="51" t="s">
        <v>194</v>
      </c>
      <c r="AD32" s="1"/>
    </row>
    <row r="33" ht="14.25" customHeight="1">
      <c r="A33" s="1"/>
      <c r="B33" s="34" t="s">
        <v>195</v>
      </c>
      <c r="C33" s="34" t="s">
        <v>63</v>
      </c>
      <c r="D33" s="34" t="s">
        <v>64</v>
      </c>
      <c r="E33" s="34" t="s">
        <v>65</v>
      </c>
      <c r="F33" s="35" t="s">
        <v>66</v>
      </c>
      <c r="G33" s="34" t="s">
        <v>67</v>
      </c>
      <c r="H33" s="36">
        <v>75.0</v>
      </c>
      <c r="I33" s="34" t="s">
        <v>68</v>
      </c>
      <c r="J33" s="37" t="s">
        <v>69</v>
      </c>
      <c r="K33" s="37" t="s">
        <v>70</v>
      </c>
      <c r="L33" s="38" t="s">
        <v>71</v>
      </c>
      <c r="M33" s="34">
        <v>80.0</v>
      </c>
      <c r="N33" s="34"/>
      <c r="O33" s="34" t="s">
        <v>72</v>
      </c>
      <c r="P33" s="34">
        <v>0.95</v>
      </c>
      <c r="Q33" s="34" t="s">
        <v>73</v>
      </c>
      <c r="R33" s="34" t="s">
        <v>74</v>
      </c>
      <c r="S33" s="34" t="s">
        <v>75</v>
      </c>
      <c r="T33" s="34" t="s">
        <v>76</v>
      </c>
      <c r="U33" s="39" t="s">
        <v>77</v>
      </c>
      <c r="V33" s="39" t="s">
        <v>77</v>
      </c>
      <c r="W33" s="39" t="s">
        <v>78</v>
      </c>
      <c r="X33" s="34" t="s">
        <v>79</v>
      </c>
      <c r="Y33" s="34"/>
      <c r="Z33" s="36" t="s">
        <v>80</v>
      </c>
      <c r="AA33" s="40" t="s">
        <v>80</v>
      </c>
      <c r="AB33" s="34" t="s">
        <v>80</v>
      </c>
      <c r="AC33" s="41" t="s">
        <v>77</v>
      </c>
      <c r="AD33" s="1"/>
    </row>
    <row r="34" ht="14.25" customHeight="1">
      <c r="A34" s="1"/>
      <c r="B34" s="34" t="s">
        <v>195</v>
      </c>
      <c r="C34" s="34" t="s">
        <v>63</v>
      </c>
      <c r="D34" s="34" t="s">
        <v>81</v>
      </c>
      <c r="E34" s="34" t="s">
        <v>82</v>
      </c>
      <c r="F34" s="35" t="s">
        <v>66</v>
      </c>
      <c r="G34" s="34" t="s">
        <v>67</v>
      </c>
      <c r="H34" s="36">
        <v>75.0</v>
      </c>
      <c r="I34" s="34" t="s">
        <v>83</v>
      </c>
      <c r="J34" s="35" t="s">
        <v>84</v>
      </c>
      <c r="K34" s="37" t="s">
        <v>196</v>
      </c>
      <c r="L34" s="35" t="s">
        <v>86</v>
      </c>
      <c r="M34" s="34">
        <v>100.0</v>
      </c>
      <c r="N34" s="34"/>
      <c r="O34" s="34" t="s">
        <v>87</v>
      </c>
      <c r="P34" s="39" t="s">
        <v>77</v>
      </c>
      <c r="Q34" s="34" t="s">
        <v>73</v>
      </c>
      <c r="R34" s="34" t="s">
        <v>88</v>
      </c>
      <c r="S34" s="34" t="s">
        <v>89</v>
      </c>
      <c r="T34" s="34" t="s">
        <v>90</v>
      </c>
      <c r="U34" s="39" t="s">
        <v>77</v>
      </c>
      <c r="V34" s="39" t="s">
        <v>77</v>
      </c>
      <c r="W34" s="39" t="s">
        <v>91</v>
      </c>
      <c r="X34" s="34" t="s">
        <v>92</v>
      </c>
      <c r="Y34" s="34"/>
      <c r="Z34" s="36" t="s">
        <v>80</v>
      </c>
      <c r="AA34" s="41" t="s">
        <v>80</v>
      </c>
      <c r="AB34" s="34" t="s">
        <v>80</v>
      </c>
      <c r="AC34" s="41" t="s">
        <v>77</v>
      </c>
      <c r="AD34" s="28"/>
    </row>
    <row r="35" ht="14.25" customHeight="1">
      <c r="A35" s="1"/>
      <c r="B35" s="44" t="s">
        <v>195</v>
      </c>
      <c r="C35" s="44" t="s">
        <v>94</v>
      </c>
      <c r="D35" s="44" t="s">
        <v>197</v>
      </c>
      <c r="E35" s="44" t="s">
        <v>96</v>
      </c>
      <c r="F35" s="45" t="s">
        <v>97</v>
      </c>
      <c r="G35" s="44" t="s">
        <v>67</v>
      </c>
      <c r="H35" s="45">
        <v>75.0</v>
      </c>
      <c r="I35" s="46">
        <v>130.0</v>
      </c>
      <c r="J35" s="47">
        <v>0.4547697368421053</v>
      </c>
      <c r="K35" s="48" t="s">
        <v>77</v>
      </c>
      <c r="L35" s="47">
        <v>0.8237664473684212</v>
      </c>
      <c r="M35" s="44">
        <v>0.0</v>
      </c>
      <c r="N35" s="34"/>
      <c r="O35" s="44">
        <v>0.035</v>
      </c>
      <c r="P35" s="49" t="s">
        <v>77</v>
      </c>
      <c r="Q35" s="44" t="s">
        <v>98</v>
      </c>
      <c r="R35" s="44">
        <v>0.0</v>
      </c>
      <c r="S35" s="44" t="s">
        <v>99</v>
      </c>
      <c r="T35" s="44">
        <v>35.0</v>
      </c>
      <c r="U35" s="49" t="s">
        <v>100</v>
      </c>
      <c r="V35" s="49" t="s">
        <v>77</v>
      </c>
      <c r="W35" s="49" t="s">
        <v>101</v>
      </c>
      <c r="X35" s="44" t="s">
        <v>102</v>
      </c>
      <c r="Y35" s="44" t="s">
        <v>103</v>
      </c>
      <c r="Z35" s="45" t="s">
        <v>100</v>
      </c>
      <c r="AA35" s="50" t="s">
        <v>104</v>
      </c>
      <c r="AB35" s="44" t="s">
        <v>105</v>
      </c>
      <c r="AC35" s="50" t="s">
        <v>198</v>
      </c>
      <c r="AD35" s="28"/>
    </row>
    <row r="36" ht="14.25" customHeight="1">
      <c r="A36" s="1"/>
      <c r="B36" s="34" t="s">
        <v>195</v>
      </c>
      <c r="C36" s="34" t="s">
        <v>63</v>
      </c>
      <c r="D36" s="34" t="s">
        <v>107</v>
      </c>
      <c r="E36" s="34" t="s">
        <v>65</v>
      </c>
      <c r="F36" s="35" t="s">
        <v>97</v>
      </c>
      <c r="G36" s="34" t="s">
        <v>67</v>
      </c>
      <c r="H36" s="36">
        <v>75.0</v>
      </c>
      <c r="I36" s="34">
        <v>140.0</v>
      </c>
      <c r="J36" s="37">
        <v>0.42938</v>
      </c>
      <c r="K36" s="37">
        <v>0.3067</v>
      </c>
      <c r="L36" s="37">
        <v>0.7</v>
      </c>
      <c r="M36" s="34">
        <v>75.0</v>
      </c>
      <c r="N36" s="34"/>
      <c r="O36" s="34">
        <v>0.038</v>
      </c>
      <c r="P36" s="34">
        <v>0.95</v>
      </c>
      <c r="Q36" s="34" t="s">
        <v>73</v>
      </c>
      <c r="R36" s="34" t="s">
        <v>74</v>
      </c>
      <c r="S36" s="34" t="s">
        <v>108</v>
      </c>
      <c r="T36" s="34">
        <v>20.0</v>
      </c>
      <c r="U36" s="39" t="s">
        <v>100</v>
      </c>
      <c r="V36" s="39" t="s">
        <v>77</v>
      </c>
      <c r="W36" s="39" t="s">
        <v>78</v>
      </c>
      <c r="X36" s="34" t="s">
        <v>109</v>
      </c>
      <c r="Y36" s="34" t="s">
        <v>110</v>
      </c>
      <c r="Z36" s="36" t="s">
        <v>100</v>
      </c>
      <c r="AA36" s="51" t="s">
        <v>111</v>
      </c>
      <c r="AB36" s="34" t="s">
        <v>100</v>
      </c>
      <c r="AC36" s="41" t="s">
        <v>77</v>
      </c>
      <c r="AD36" s="28"/>
    </row>
    <row r="37" ht="14.25" customHeight="1">
      <c r="A37" s="1"/>
      <c r="B37" s="44" t="s">
        <v>195</v>
      </c>
      <c r="C37" s="44" t="s">
        <v>94</v>
      </c>
      <c r="D37" s="52" t="s">
        <v>112</v>
      </c>
      <c r="E37" s="44" t="s">
        <v>113</v>
      </c>
      <c r="F37" s="52" t="s">
        <v>97</v>
      </c>
      <c r="G37" s="44" t="s">
        <v>67</v>
      </c>
      <c r="H37" s="45">
        <v>75.0</v>
      </c>
      <c r="I37" s="44">
        <v>125.0</v>
      </c>
      <c r="J37" s="53">
        <v>0.288</v>
      </c>
      <c r="K37" s="53">
        <v>0.322</v>
      </c>
      <c r="L37" s="53">
        <v>0.499</v>
      </c>
      <c r="M37" s="44">
        <v>0.0</v>
      </c>
      <c r="N37" s="34"/>
      <c r="O37" s="44">
        <v>0.035</v>
      </c>
      <c r="P37" s="49" t="s">
        <v>77</v>
      </c>
      <c r="Q37" s="44" t="s">
        <v>98</v>
      </c>
      <c r="R37" s="44">
        <v>0.0</v>
      </c>
      <c r="S37" s="44" t="s">
        <v>99</v>
      </c>
      <c r="T37" s="44">
        <v>19.5</v>
      </c>
      <c r="U37" s="49" t="s">
        <v>100</v>
      </c>
      <c r="V37" s="49" t="s">
        <v>77</v>
      </c>
      <c r="W37" s="49" t="s">
        <v>114</v>
      </c>
      <c r="X37" s="44" t="s">
        <v>115</v>
      </c>
      <c r="Y37" s="44" t="s">
        <v>116</v>
      </c>
      <c r="Z37" s="45" t="s">
        <v>100</v>
      </c>
      <c r="AA37" s="50" t="s">
        <v>199</v>
      </c>
      <c r="AB37" s="44" t="s">
        <v>105</v>
      </c>
      <c r="AC37" s="50" t="s">
        <v>200</v>
      </c>
      <c r="AD37" s="28"/>
    </row>
    <row r="38" ht="14.25" customHeight="1">
      <c r="A38" s="1"/>
      <c r="B38" s="34" t="s">
        <v>195</v>
      </c>
      <c r="C38" s="34" t="s">
        <v>63</v>
      </c>
      <c r="D38" s="35" t="s">
        <v>118</v>
      </c>
      <c r="E38" s="35" t="s">
        <v>119</v>
      </c>
      <c r="F38" s="34" t="s">
        <v>66</v>
      </c>
      <c r="G38" s="34" t="s">
        <v>67</v>
      </c>
      <c r="H38" s="34">
        <v>75.0</v>
      </c>
      <c r="I38" s="34" t="s">
        <v>120</v>
      </c>
      <c r="J38" s="36" t="s">
        <v>201</v>
      </c>
      <c r="K38" s="36" t="s">
        <v>122</v>
      </c>
      <c r="L38" s="56" t="s">
        <v>71</v>
      </c>
      <c r="M38" s="34" t="s">
        <v>123</v>
      </c>
      <c r="N38" s="34"/>
      <c r="O38" s="34" t="s">
        <v>124</v>
      </c>
      <c r="P38" s="39" t="s">
        <v>77</v>
      </c>
      <c r="Q38" s="34" t="s">
        <v>73</v>
      </c>
      <c r="R38" s="34" t="s">
        <v>125</v>
      </c>
      <c r="S38" s="34" t="s">
        <v>126</v>
      </c>
      <c r="T38" s="34" t="s">
        <v>127</v>
      </c>
      <c r="U38" s="39" t="s">
        <v>77</v>
      </c>
      <c r="V38" s="41" t="s">
        <v>77</v>
      </c>
      <c r="W38" s="39" t="s">
        <v>128</v>
      </c>
      <c r="X38" s="34" t="s">
        <v>129</v>
      </c>
      <c r="Y38" s="34"/>
      <c r="Z38" s="36" t="s">
        <v>80</v>
      </c>
      <c r="AA38" s="41" t="s">
        <v>80</v>
      </c>
      <c r="AB38" s="34" t="s">
        <v>80</v>
      </c>
      <c r="AC38" s="41" t="s">
        <v>77</v>
      </c>
      <c r="AD38" s="28"/>
    </row>
    <row r="39" ht="14.25" customHeight="1">
      <c r="A39" s="1"/>
      <c r="B39" s="34" t="s">
        <v>195</v>
      </c>
      <c r="C39" s="34" t="s">
        <v>63</v>
      </c>
      <c r="D39" s="34" t="s">
        <v>130</v>
      </c>
      <c r="E39" s="34" t="s">
        <v>131</v>
      </c>
      <c r="F39" s="35" t="s">
        <v>66</v>
      </c>
      <c r="G39" s="34" t="s">
        <v>67</v>
      </c>
      <c r="H39" s="36">
        <v>75.0</v>
      </c>
      <c r="I39" s="34" t="s">
        <v>132</v>
      </c>
      <c r="J39" s="37" t="s">
        <v>133</v>
      </c>
      <c r="K39" s="37" t="s">
        <v>134</v>
      </c>
      <c r="L39" s="38" t="s">
        <v>71</v>
      </c>
      <c r="M39" s="34" t="s">
        <v>135</v>
      </c>
      <c r="N39" s="34"/>
      <c r="O39" s="34" t="s">
        <v>136</v>
      </c>
      <c r="P39" s="34" t="s">
        <v>80</v>
      </c>
      <c r="Q39" s="34" t="s">
        <v>73</v>
      </c>
      <c r="R39" s="34" t="s">
        <v>137</v>
      </c>
      <c r="S39" s="34" t="s">
        <v>138</v>
      </c>
      <c r="T39" s="34" t="s">
        <v>139</v>
      </c>
      <c r="U39" s="39" t="s">
        <v>77</v>
      </c>
      <c r="V39" s="39" t="s">
        <v>77</v>
      </c>
      <c r="W39" s="39" t="s">
        <v>140</v>
      </c>
      <c r="X39" s="34" t="s">
        <v>141</v>
      </c>
      <c r="Y39" s="34"/>
      <c r="Z39" s="36" t="s">
        <v>80</v>
      </c>
      <c r="AA39" s="41" t="s">
        <v>80</v>
      </c>
      <c r="AB39" s="34" t="s">
        <v>80</v>
      </c>
      <c r="AC39" s="40" t="s">
        <v>80</v>
      </c>
      <c r="AD39" s="28"/>
    </row>
    <row r="40" ht="14.25" customHeight="1">
      <c r="A40" s="1"/>
      <c r="B40" s="34" t="s">
        <v>195</v>
      </c>
      <c r="C40" s="35" t="s">
        <v>63</v>
      </c>
      <c r="D40" s="35" t="s">
        <v>142</v>
      </c>
      <c r="E40" s="35" t="s">
        <v>131</v>
      </c>
      <c r="F40" s="36" t="s">
        <v>97</v>
      </c>
      <c r="G40" s="36" t="s">
        <v>67</v>
      </c>
      <c r="H40" s="34">
        <v>75.0</v>
      </c>
      <c r="I40" s="57">
        <v>150.53763440860214</v>
      </c>
      <c r="J40" s="58">
        <v>0.7090322580645161</v>
      </c>
      <c r="K40" s="59">
        <v>0.401</v>
      </c>
      <c r="L40" s="59">
        <v>1.0966666666666667</v>
      </c>
      <c r="M40" s="35" t="s">
        <v>143</v>
      </c>
      <c r="N40" s="40"/>
      <c r="O40" s="36">
        <v>0.043</v>
      </c>
      <c r="P40" s="41" t="s">
        <v>77</v>
      </c>
      <c r="Q40" s="34" t="s">
        <v>73</v>
      </c>
      <c r="R40" s="34" t="s">
        <v>137</v>
      </c>
      <c r="S40" s="35" t="s">
        <v>144</v>
      </c>
      <c r="T40" s="35" t="s">
        <v>145</v>
      </c>
      <c r="U40" s="39" t="s">
        <v>105</v>
      </c>
      <c r="V40" s="41" t="s">
        <v>77</v>
      </c>
      <c r="W40" s="39" t="s">
        <v>140</v>
      </c>
      <c r="X40" s="35" t="s">
        <v>146</v>
      </c>
      <c r="Y40" s="35" t="s">
        <v>147</v>
      </c>
      <c r="Z40" s="36" t="s">
        <v>100</v>
      </c>
      <c r="AA40" s="51" t="s">
        <v>148</v>
      </c>
      <c r="AB40" s="34" t="s">
        <v>149</v>
      </c>
      <c r="AC40" s="51" t="s">
        <v>202</v>
      </c>
      <c r="AD40" s="28"/>
    </row>
    <row r="41" ht="14.25" customHeight="1">
      <c r="A41" s="1"/>
      <c r="B41" s="34" t="s">
        <v>195</v>
      </c>
      <c r="C41" s="34" t="s">
        <v>63</v>
      </c>
      <c r="D41" s="35" t="s">
        <v>151</v>
      </c>
      <c r="E41" s="35" t="s">
        <v>119</v>
      </c>
      <c r="F41" s="34" t="s">
        <v>97</v>
      </c>
      <c r="G41" s="34" t="s">
        <v>67</v>
      </c>
      <c r="H41" s="34">
        <v>75.0</v>
      </c>
      <c r="I41" s="34">
        <v>140.0</v>
      </c>
      <c r="J41" s="58">
        <v>0.7056</v>
      </c>
      <c r="K41" s="36">
        <v>0.504</v>
      </c>
      <c r="L41" s="36">
        <v>1.128</v>
      </c>
      <c r="M41" s="34">
        <v>89.0</v>
      </c>
      <c r="N41" s="34"/>
      <c r="O41" s="34">
        <v>0.038</v>
      </c>
      <c r="P41" s="39" t="s">
        <v>77</v>
      </c>
      <c r="Q41" s="34" t="s">
        <v>73</v>
      </c>
      <c r="R41" s="34" t="s">
        <v>125</v>
      </c>
      <c r="S41" s="34" t="s">
        <v>144</v>
      </c>
      <c r="T41" s="34">
        <v>50.0</v>
      </c>
      <c r="U41" s="39" t="s">
        <v>105</v>
      </c>
      <c r="V41" s="41" t="s">
        <v>77</v>
      </c>
      <c r="W41" s="39" t="s">
        <v>128</v>
      </c>
      <c r="X41" s="34" t="s">
        <v>152</v>
      </c>
      <c r="Y41" s="34" t="s">
        <v>153</v>
      </c>
      <c r="Z41" s="36" t="s">
        <v>100</v>
      </c>
      <c r="AA41" s="51" t="s">
        <v>154</v>
      </c>
      <c r="AB41" s="34" t="s">
        <v>100</v>
      </c>
      <c r="AC41" s="41" t="s">
        <v>77</v>
      </c>
      <c r="AD41" s="28"/>
    </row>
    <row r="42" ht="14.25" customHeight="1">
      <c r="A42" s="1"/>
      <c r="B42" s="34" t="s">
        <v>195</v>
      </c>
      <c r="C42" s="35" t="s">
        <v>63</v>
      </c>
      <c r="D42" s="35" t="s">
        <v>155</v>
      </c>
      <c r="E42" s="35" t="s">
        <v>156</v>
      </c>
      <c r="F42" s="36" t="s">
        <v>97</v>
      </c>
      <c r="G42" s="36" t="s">
        <v>67</v>
      </c>
      <c r="H42" s="34">
        <v>75.0</v>
      </c>
      <c r="I42" s="57">
        <v>143.5</v>
      </c>
      <c r="J42" s="58">
        <v>0.41694722222222225</v>
      </c>
      <c r="K42" s="59">
        <v>0.290555556</v>
      </c>
      <c r="L42" s="56" t="s">
        <v>77</v>
      </c>
      <c r="M42" s="35">
        <v>88.0</v>
      </c>
      <c r="N42" s="40"/>
      <c r="O42" s="36">
        <v>0.041</v>
      </c>
      <c r="P42" s="36">
        <v>0.99</v>
      </c>
      <c r="Q42" s="34" t="s">
        <v>73</v>
      </c>
      <c r="R42" s="34" t="s">
        <v>157</v>
      </c>
      <c r="S42" s="35" t="s">
        <v>144</v>
      </c>
      <c r="T42" s="36">
        <v>40.0</v>
      </c>
      <c r="U42" s="39" t="s">
        <v>105</v>
      </c>
      <c r="V42" s="41" t="s">
        <v>77</v>
      </c>
      <c r="W42" s="41" t="s">
        <v>158</v>
      </c>
      <c r="X42" s="35" t="s">
        <v>159</v>
      </c>
      <c r="Y42" s="35" t="s">
        <v>160</v>
      </c>
      <c r="Z42" s="36" t="s">
        <v>100</v>
      </c>
      <c r="AA42" s="51" t="s">
        <v>161</v>
      </c>
      <c r="AB42" s="34" t="s">
        <v>149</v>
      </c>
      <c r="AC42" s="51" t="s">
        <v>203</v>
      </c>
      <c r="AD42" s="28"/>
    </row>
    <row r="43" ht="14.25" customHeight="1">
      <c r="A43" s="1"/>
      <c r="B43" s="34" t="s">
        <v>195</v>
      </c>
      <c r="C43" s="34" t="s">
        <v>63</v>
      </c>
      <c r="D43" s="34" t="s">
        <v>163</v>
      </c>
      <c r="E43" s="35" t="s">
        <v>131</v>
      </c>
      <c r="F43" s="36" t="s">
        <v>97</v>
      </c>
      <c r="G43" s="36" t="s">
        <v>67</v>
      </c>
      <c r="H43" s="34">
        <v>75.0</v>
      </c>
      <c r="I43" s="57">
        <v>140.0</v>
      </c>
      <c r="J43" s="58">
        <v>0.7466666666666666</v>
      </c>
      <c r="K43" s="59">
        <v>0.533</v>
      </c>
      <c r="L43" s="58">
        <v>1.0826666666666667</v>
      </c>
      <c r="M43" s="34">
        <v>85.0</v>
      </c>
      <c r="N43" s="34"/>
      <c r="O43" s="34">
        <v>0.039</v>
      </c>
      <c r="P43" s="34">
        <v>0.7</v>
      </c>
      <c r="Q43" s="34" t="s">
        <v>73</v>
      </c>
      <c r="R43" s="34" t="s">
        <v>137</v>
      </c>
      <c r="S43" s="34" t="s">
        <v>108</v>
      </c>
      <c r="T43" s="34" t="s">
        <v>164</v>
      </c>
      <c r="U43" s="39" t="s">
        <v>105</v>
      </c>
      <c r="V43" s="39" t="s">
        <v>77</v>
      </c>
      <c r="W43" s="39" t="s">
        <v>140</v>
      </c>
      <c r="X43" s="34" t="s">
        <v>165</v>
      </c>
      <c r="Y43" s="34" t="s">
        <v>166</v>
      </c>
      <c r="Z43" s="36" t="s">
        <v>100</v>
      </c>
      <c r="AA43" s="51" t="s">
        <v>167</v>
      </c>
      <c r="AB43" s="34" t="s">
        <v>149</v>
      </c>
      <c r="AC43" s="41" t="s">
        <v>77</v>
      </c>
      <c r="AD43" s="28"/>
    </row>
    <row r="44" ht="14.25" customHeight="1">
      <c r="A44" s="1"/>
      <c r="B44" s="44" t="s">
        <v>195</v>
      </c>
      <c r="C44" s="52" t="s">
        <v>94</v>
      </c>
      <c r="D44" s="52" t="s">
        <v>204</v>
      </c>
      <c r="E44" s="52" t="s">
        <v>169</v>
      </c>
      <c r="F44" s="45" t="s">
        <v>97</v>
      </c>
      <c r="G44" s="44" t="s">
        <v>67</v>
      </c>
      <c r="H44" s="45">
        <v>75.0</v>
      </c>
      <c r="I44" s="46">
        <v>110.075</v>
      </c>
      <c r="J44" s="47">
        <v>1.49181240063593</v>
      </c>
      <c r="K44" s="60" t="s">
        <v>77</v>
      </c>
      <c r="L44" s="47">
        <v>2.975834658187599</v>
      </c>
      <c r="M44" s="45">
        <v>0.0</v>
      </c>
      <c r="N44" s="40"/>
      <c r="O44" s="47">
        <v>0.03179650238473768</v>
      </c>
      <c r="P44" s="55" t="s">
        <v>77</v>
      </c>
      <c r="Q44" s="44" t="s">
        <v>205</v>
      </c>
      <c r="R44" s="52"/>
      <c r="S44" s="55" t="s">
        <v>77</v>
      </c>
      <c r="T44" s="55" t="s">
        <v>171</v>
      </c>
      <c r="U44" s="49" t="s">
        <v>100</v>
      </c>
      <c r="V44" s="55" t="s">
        <v>77</v>
      </c>
      <c r="W44" s="55" t="s">
        <v>172</v>
      </c>
      <c r="X44" s="52" t="s">
        <v>173</v>
      </c>
      <c r="Y44" s="52" t="s">
        <v>174</v>
      </c>
      <c r="Z44" s="45" t="s">
        <v>100</v>
      </c>
      <c r="AA44" s="50" t="s">
        <v>206</v>
      </c>
      <c r="AB44" s="52" t="s">
        <v>105</v>
      </c>
      <c r="AC44" s="50" t="s">
        <v>207</v>
      </c>
      <c r="AD44" s="28"/>
    </row>
    <row r="45" ht="14.25" customHeight="1">
      <c r="A45" s="1"/>
      <c r="B45" s="34" t="s">
        <v>195</v>
      </c>
      <c r="C45" s="34" t="s">
        <v>63</v>
      </c>
      <c r="D45" s="34" t="s">
        <v>208</v>
      </c>
      <c r="E45" s="35" t="s">
        <v>209</v>
      </c>
      <c r="F45" s="36" t="s">
        <v>97</v>
      </c>
      <c r="G45" s="36" t="s">
        <v>67</v>
      </c>
      <c r="H45" s="34">
        <v>75.0</v>
      </c>
      <c r="I45" s="57">
        <v>133.0</v>
      </c>
      <c r="J45" s="58">
        <v>0.08739999999999999</v>
      </c>
      <c r="K45" s="59">
        <v>0.060526316</v>
      </c>
      <c r="L45" s="58">
        <v>0.1482</v>
      </c>
      <c r="M45" s="34" t="s">
        <v>183</v>
      </c>
      <c r="N45" s="34"/>
      <c r="O45" s="34">
        <v>0.038</v>
      </c>
      <c r="P45" s="39" t="s">
        <v>77</v>
      </c>
      <c r="Q45" s="34" t="s">
        <v>73</v>
      </c>
      <c r="R45" s="34" t="s">
        <v>210</v>
      </c>
      <c r="S45" s="34" t="s">
        <v>144</v>
      </c>
      <c r="T45" s="34" t="s">
        <v>211</v>
      </c>
      <c r="U45" s="39" t="s">
        <v>105</v>
      </c>
      <c r="V45" s="39" t="s">
        <v>77</v>
      </c>
      <c r="W45" s="39" t="s">
        <v>188</v>
      </c>
      <c r="X45" s="34" t="s">
        <v>212</v>
      </c>
      <c r="Y45" s="34" t="s">
        <v>213</v>
      </c>
      <c r="Z45" s="36" t="s">
        <v>100</v>
      </c>
      <c r="AA45" s="51" t="s">
        <v>214</v>
      </c>
      <c r="AB45" s="34" t="s">
        <v>149</v>
      </c>
      <c r="AC45" s="51" t="s">
        <v>215</v>
      </c>
      <c r="AD45" s="28"/>
    </row>
    <row r="46" ht="14.25" customHeight="1">
      <c r="A46" s="1"/>
      <c r="B46" s="34" t="s">
        <v>195</v>
      </c>
      <c r="C46" s="35" t="s">
        <v>63</v>
      </c>
      <c r="D46" s="35" t="s">
        <v>178</v>
      </c>
      <c r="E46" s="35" t="s">
        <v>179</v>
      </c>
      <c r="F46" s="36" t="s">
        <v>66</v>
      </c>
      <c r="G46" s="34" t="s">
        <v>67</v>
      </c>
      <c r="H46" s="34">
        <v>75.0</v>
      </c>
      <c r="I46" s="57">
        <v>133.0</v>
      </c>
      <c r="J46" s="58" t="s">
        <v>180</v>
      </c>
      <c r="K46" s="58" t="s">
        <v>181</v>
      </c>
      <c r="L46" s="36" t="s">
        <v>182</v>
      </c>
      <c r="M46" s="35" t="s">
        <v>183</v>
      </c>
      <c r="N46" s="40"/>
      <c r="O46" s="35" t="s">
        <v>184</v>
      </c>
      <c r="P46" s="41" t="s">
        <v>77</v>
      </c>
      <c r="Q46" s="34" t="s">
        <v>73</v>
      </c>
      <c r="R46" s="34" t="s">
        <v>185</v>
      </c>
      <c r="S46" s="35" t="s">
        <v>186</v>
      </c>
      <c r="T46" s="35" t="s">
        <v>187</v>
      </c>
      <c r="U46" s="39" t="s">
        <v>77</v>
      </c>
      <c r="V46" s="39" t="s">
        <v>77</v>
      </c>
      <c r="W46" s="39" t="s">
        <v>188</v>
      </c>
      <c r="X46" s="35" t="s">
        <v>189</v>
      </c>
      <c r="Y46" s="35"/>
      <c r="Z46" s="36" t="s">
        <v>80</v>
      </c>
      <c r="AA46" s="40" t="s">
        <v>80</v>
      </c>
      <c r="AB46" s="34" t="s">
        <v>80</v>
      </c>
      <c r="AC46" s="34" t="s">
        <v>80</v>
      </c>
      <c r="AD46" s="28"/>
    </row>
    <row r="47" ht="14.25" customHeight="1">
      <c r="A47" s="1"/>
      <c r="B47" s="34" t="s">
        <v>195</v>
      </c>
      <c r="C47" s="61" t="s">
        <v>63</v>
      </c>
      <c r="D47" s="34" t="s">
        <v>216</v>
      </c>
      <c r="E47" s="35" t="s">
        <v>217</v>
      </c>
      <c r="F47" s="36" t="s">
        <v>97</v>
      </c>
      <c r="G47" s="36" t="s">
        <v>67</v>
      </c>
      <c r="H47" s="34">
        <v>75.0</v>
      </c>
      <c r="I47" s="57">
        <v>126.59574468085106</v>
      </c>
      <c r="J47" s="58">
        <v>0.9405319148936169</v>
      </c>
      <c r="K47" s="62" t="s">
        <v>218</v>
      </c>
      <c r="L47" s="58">
        <v>1.3851063829787233</v>
      </c>
      <c r="M47" s="39" t="s">
        <v>77</v>
      </c>
      <c r="N47" s="34"/>
      <c r="O47" s="39" t="s">
        <v>77</v>
      </c>
      <c r="P47" s="41" t="s">
        <v>77</v>
      </c>
      <c r="Q47" s="34" t="s">
        <v>219</v>
      </c>
      <c r="R47" s="34" t="s">
        <v>220</v>
      </c>
      <c r="S47" s="39" t="s">
        <v>77</v>
      </c>
      <c r="T47" s="39" t="s">
        <v>221</v>
      </c>
      <c r="U47" s="39" t="s">
        <v>105</v>
      </c>
      <c r="V47" s="39" t="s">
        <v>77</v>
      </c>
      <c r="W47" s="39" t="s">
        <v>222</v>
      </c>
      <c r="X47" s="34" t="s">
        <v>223</v>
      </c>
      <c r="Y47" s="34" t="s">
        <v>224</v>
      </c>
      <c r="Z47" s="36" t="s">
        <v>100</v>
      </c>
      <c r="AA47" s="51" t="s">
        <v>216</v>
      </c>
      <c r="AB47" s="39" t="s">
        <v>77</v>
      </c>
      <c r="AC47" s="51" t="s">
        <v>225</v>
      </c>
      <c r="AD47" s="28"/>
    </row>
    <row r="48" ht="14.25" customHeight="1">
      <c r="A48" s="1"/>
      <c r="B48" s="34" t="s">
        <v>195</v>
      </c>
      <c r="C48" s="35" t="s">
        <v>63</v>
      </c>
      <c r="D48" s="35" t="s">
        <v>190</v>
      </c>
      <c r="E48" s="35" t="s">
        <v>82</v>
      </c>
      <c r="F48" s="36" t="s">
        <v>97</v>
      </c>
      <c r="G48" s="36" t="s">
        <v>67</v>
      </c>
      <c r="H48" s="34">
        <v>75.0</v>
      </c>
      <c r="I48" s="57">
        <v>154.0</v>
      </c>
      <c r="J48" s="58">
        <v>0.40950000000000003</v>
      </c>
      <c r="K48" s="59">
        <v>0.2425</v>
      </c>
      <c r="L48" s="58">
        <v>0.4655</v>
      </c>
      <c r="M48" s="35">
        <v>100.0</v>
      </c>
      <c r="N48" s="40"/>
      <c r="O48" s="36">
        <v>0.044</v>
      </c>
      <c r="P48" s="41" t="s">
        <v>77</v>
      </c>
      <c r="Q48" s="34" t="s">
        <v>73</v>
      </c>
      <c r="R48" s="34" t="s">
        <v>88</v>
      </c>
      <c r="S48" s="34" t="s">
        <v>144</v>
      </c>
      <c r="T48" s="34">
        <v>95.0</v>
      </c>
      <c r="U48" s="39" t="s">
        <v>105</v>
      </c>
      <c r="V48" s="41" t="s">
        <v>77</v>
      </c>
      <c r="W48" s="39" t="s">
        <v>91</v>
      </c>
      <c r="X48" s="35" t="s">
        <v>191</v>
      </c>
      <c r="Y48" s="35" t="s">
        <v>192</v>
      </c>
      <c r="Z48" s="36" t="s">
        <v>100</v>
      </c>
      <c r="AA48" s="51" t="s">
        <v>193</v>
      </c>
      <c r="AB48" s="34" t="s">
        <v>149</v>
      </c>
      <c r="AC48" s="51" t="s">
        <v>194</v>
      </c>
      <c r="AD48" s="28"/>
    </row>
    <row r="49" ht="14.25" customHeight="1">
      <c r="A49" s="1"/>
      <c r="B49" s="34" t="s">
        <v>226</v>
      </c>
      <c r="C49" s="34" t="s">
        <v>63</v>
      </c>
      <c r="D49" s="34" t="s">
        <v>64</v>
      </c>
      <c r="E49" s="34" t="s">
        <v>65</v>
      </c>
      <c r="F49" s="35" t="s">
        <v>66</v>
      </c>
      <c r="G49" s="34" t="s">
        <v>67</v>
      </c>
      <c r="H49" s="36">
        <v>75.0</v>
      </c>
      <c r="I49" s="34" t="s">
        <v>68</v>
      </c>
      <c r="J49" s="37" t="s">
        <v>69</v>
      </c>
      <c r="K49" s="37" t="s">
        <v>70</v>
      </c>
      <c r="L49" s="38" t="s">
        <v>71</v>
      </c>
      <c r="M49" s="34">
        <v>80.0</v>
      </c>
      <c r="N49" s="34"/>
      <c r="O49" s="34" t="s">
        <v>72</v>
      </c>
      <c r="P49" s="34">
        <v>0.95</v>
      </c>
      <c r="Q49" s="34" t="s">
        <v>73</v>
      </c>
      <c r="R49" s="34" t="s">
        <v>74</v>
      </c>
      <c r="S49" s="34" t="s">
        <v>75</v>
      </c>
      <c r="T49" s="34" t="s">
        <v>76</v>
      </c>
      <c r="U49" s="39" t="s">
        <v>77</v>
      </c>
      <c r="V49" s="39" t="s">
        <v>77</v>
      </c>
      <c r="W49" s="39" t="s">
        <v>78</v>
      </c>
      <c r="X49" s="34" t="s">
        <v>79</v>
      </c>
      <c r="Y49" s="34"/>
      <c r="Z49" s="36" t="s">
        <v>80</v>
      </c>
      <c r="AA49" s="40" t="s">
        <v>80</v>
      </c>
      <c r="AB49" s="34" t="s">
        <v>80</v>
      </c>
      <c r="AC49" s="41" t="s">
        <v>77</v>
      </c>
      <c r="AD49" s="28"/>
    </row>
    <row r="50" ht="14.25" customHeight="1">
      <c r="A50" s="1"/>
      <c r="B50" s="34" t="s">
        <v>226</v>
      </c>
      <c r="C50" s="34" t="s">
        <v>63</v>
      </c>
      <c r="D50" s="34" t="s">
        <v>81</v>
      </c>
      <c r="E50" s="34" t="s">
        <v>82</v>
      </c>
      <c r="F50" s="35" t="s">
        <v>66</v>
      </c>
      <c r="G50" s="34" t="s">
        <v>67</v>
      </c>
      <c r="H50" s="36">
        <v>75.0</v>
      </c>
      <c r="I50" s="34" t="s">
        <v>83</v>
      </c>
      <c r="J50" s="35" t="s">
        <v>84</v>
      </c>
      <c r="K50" s="37" t="s">
        <v>85</v>
      </c>
      <c r="L50" s="35" t="s">
        <v>86</v>
      </c>
      <c r="M50" s="34">
        <v>100.0</v>
      </c>
      <c r="N50" s="34"/>
      <c r="O50" s="34" t="s">
        <v>87</v>
      </c>
      <c r="P50" s="39" t="s">
        <v>77</v>
      </c>
      <c r="Q50" s="34" t="s">
        <v>73</v>
      </c>
      <c r="R50" s="34" t="s">
        <v>88</v>
      </c>
      <c r="S50" s="34" t="s">
        <v>89</v>
      </c>
      <c r="T50" s="34" t="s">
        <v>90</v>
      </c>
      <c r="U50" s="39" t="s">
        <v>77</v>
      </c>
      <c r="V50" s="39" t="s">
        <v>77</v>
      </c>
      <c r="W50" s="39" t="s">
        <v>91</v>
      </c>
      <c r="X50" s="34" t="s">
        <v>92</v>
      </c>
      <c r="Y50" s="34"/>
      <c r="Z50" s="36" t="s">
        <v>80</v>
      </c>
      <c r="AA50" s="40" t="s">
        <v>80</v>
      </c>
      <c r="AB50" s="34" t="s">
        <v>80</v>
      </c>
      <c r="AC50" s="41" t="s">
        <v>77</v>
      </c>
      <c r="AD50" s="28"/>
    </row>
    <row r="51" ht="14.25" customHeight="1">
      <c r="A51" s="1"/>
      <c r="B51" s="34" t="s">
        <v>226</v>
      </c>
      <c r="C51" s="34" t="s">
        <v>63</v>
      </c>
      <c r="D51" s="34" t="s">
        <v>107</v>
      </c>
      <c r="E51" s="34" t="s">
        <v>65</v>
      </c>
      <c r="F51" s="35" t="s">
        <v>97</v>
      </c>
      <c r="G51" s="34" t="s">
        <v>67</v>
      </c>
      <c r="H51" s="36">
        <v>75.0</v>
      </c>
      <c r="I51" s="34">
        <v>140.0</v>
      </c>
      <c r="J51" s="37">
        <f t="shared" ref="J51:J53" si="1">K51/100*I51</f>
        <v>0.42938</v>
      </c>
      <c r="K51" s="37">
        <v>0.3067</v>
      </c>
      <c r="L51" s="37">
        <v>0.7</v>
      </c>
      <c r="M51" s="34">
        <v>75.0</v>
      </c>
      <c r="N51" s="34"/>
      <c r="O51" s="34">
        <v>0.038</v>
      </c>
      <c r="P51" s="34">
        <v>0.95</v>
      </c>
      <c r="Q51" s="34" t="s">
        <v>73</v>
      </c>
      <c r="R51" s="34" t="s">
        <v>74</v>
      </c>
      <c r="S51" s="34" t="s">
        <v>108</v>
      </c>
      <c r="T51" s="34">
        <v>20.0</v>
      </c>
      <c r="U51" s="39" t="s">
        <v>100</v>
      </c>
      <c r="V51" s="39" t="s">
        <v>77</v>
      </c>
      <c r="W51" s="39" t="s">
        <v>78</v>
      </c>
      <c r="X51" s="34" t="s">
        <v>109</v>
      </c>
      <c r="Y51" s="34" t="s">
        <v>110</v>
      </c>
      <c r="Z51" s="36" t="s">
        <v>100</v>
      </c>
      <c r="AA51" s="51" t="s">
        <v>111</v>
      </c>
      <c r="AB51" s="34" t="s">
        <v>100</v>
      </c>
      <c r="AC51" s="41" t="s">
        <v>77</v>
      </c>
      <c r="AD51" s="28"/>
    </row>
    <row r="52" ht="14.25" customHeight="1">
      <c r="A52" s="1"/>
      <c r="B52" s="34" t="s">
        <v>226</v>
      </c>
      <c r="C52" s="34" t="s">
        <v>63</v>
      </c>
      <c r="D52" s="34" t="s">
        <v>227</v>
      </c>
      <c r="E52" s="34" t="s">
        <v>228</v>
      </c>
      <c r="F52" s="35" t="s">
        <v>97</v>
      </c>
      <c r="G52" s="34" t="s">
        <v>67</v>
      </c>
      <c r="H52" s="36">
        <v>75.0</v>
      </c>
      <c r="I52" s="34">
        <v>145.0</v>
      </c>
      <c r="J52" s="37">
        <f t="shared" si="1"/>
        <v>0.6409</v>
      </c>
      <c r="K52" s="37">
        <v>0.442</v>
      </c>
      <c r="L52" s="37">
        <v>0.922</v>
      </c>
      <c r="M52" s="34">
        <v>78.0</v>
      </c>
      <c r="N52" s="34"/>
      <c r="O52" s="34">
        <v>0.039</v>
      </c>
      <c r="P52" s="39" t="s">
        <v>77</v>
      </c>
      <c r="Q52" s="34" t="s">
        <v>73</v>
      </c>
      <c r="R52" s="34" t="s">
        <v>229</v>
      </c>
      <c r="S52" s="34" t="s">
        <v>230</v>
      </c>
      <c r="T52" s="34">
        <v>45.0</v>
      </c>
      <c r="U52" s="39" t="s">
        <v>105</v>
      </c>
      <c r="V52" s="39" t="s">
        <v>77</v>
      </c>
      <c r="W52" s="39" t="s">
        <v>231</v>
      </c>
      <c r="X52" s="34" t="s">
        <v>232</v>
      </c>
      <c r="Y52" s="34" t="s">
        <v>233</v>
      </c>
      <c r="Z52" s="36" t="s">
        <v>100</v>
      </c>
      <c r="AA52" s="51" t="s">
        <v>234</v>
      </c>
      <c r="AB52" s="34" t="s">
        <v>100</v>
      </c>
      <c r="AC52" s="41" t="s">
        <v>77</v>
      </c>
      <c r="AD52" s="28"/>
    </row>
    <row r="53" ht="14.25" customHeight="1">
      <c r="A53" s="1"/>
      <c r="B53" s="44" t="s">
        <v>226</v>
      </c>
      <c r="C53" s="44" t="s">
        <v>94</v>
      </c>
      <c r="D53" s="52" t="s">
        <v>112</v>
      </c>
      <c r="E53" s="44" t="s">
        <v>113</v>
      </c>
      <c r="F53" s="52" t="s">
        <v>97</v>
      </c>
      <c r="G53" s="44" t="s">
        <v>67</v>
      </c>
      <c r="H53" s="45">
        <v>75.0</v>
      </c>
      <c r="I53" s="44">
        <v>125.0</v>
      </c>
      <c r="J53" s="53">
        <f t="shared" si="1"/>
        <v>0.4025</v>
      </c>
      <c r="K53" s="53">
        <v>0.322</v>
      </c>
      <c r="L53" s="53">
        <v>0.499</v>
      </c>
      <c r="M53" s="44">
        <v>0.0</v>
      </c>
      <c r="N53" s="34"/>
      <c r="O53" s="44">
        <v>0.035</v>
      </c>
      <c r="P53" s="49" t="s">
        <v>77</v>
      </c>
      <c r="Q53" s="44" t="s">
        <v>98</v>
      </c>
      <c r="R53" s="44">
        <v>0.0</v>
      </c>
      <c r="S53" s="44" t="s">
        <v>99</v>
      </c>
      <c r="T53" s="44">
        <v>19.5</v>
      </c>
      <c r="U53" s="49" t="s">
        <v>100</v>
      </c>
      <c r="V53" s="49" t="s">
        <v>77</v>
      </c>
      <c r="W53" s="49" t="s">
        <v>114</v>
      </c>
      <c r="X53" s="44" t="s">
        <v>115</v>
      </c>
      <c r="Y53" s="44" t="s">
        <v>116</v>
      </c>
      <c r="Z53" s="45" t="s">
        <v>100</v>
      </c>
      <c r="AA53" s="63" t="s">
        <v>235</v>
      </c>
      <c r="AB53" s="44" t="s">
        <v>105</v>
      </c>
      <c r="AC53" s="55" t="s">
        <v>77</v>
      </c>
      <c r="AD53" s="28"/>
    </row>
    <row r="54" ht="14.25" customHeight="1">
      <c r="A54" s="1"/>
      <c r="B54" s="44" t="s">
        <v>226</v>
      </c>
      <c r="C54" s="44" t="s">
        <v>236</v>
      </c>
      <c r="D54" s="44" t="s">
        <v>237</v>
      </c>
      <c r="E54" s="44" t="s">
        <v>238</v>
      </c>
      <c r="F54" s="52" t="s">
        <v>97</v>
      </c>
      <c r="G54" s="44" t="s">
        <v>67</v>
      </c>
      <c r="H54" s="45">
        <v>75.0</v>
      </c>
      <c r="I54" s="44">
        <v>80.0</v>
      </c>
      <c r="J54" s="53">
        <v>1.65</v>
      </c>
      <c r="K54" s="53">
        <v>2.13</v>
      </c>
      <c r="L54" s="53">
        <f>(4.241/6.35)*3.5</f>
        <v>2.337559055</v>
      </c>
      <c r="M54" s="44">
        <v>0.0</v>
      </c>
      <c r="N54" s="34"/>
      <c r="O54" s="44">
        <v>0.022</v>
      </c>
      <c r="P54" s="49" t="s">
        <v>77</v>
      </c>
      <c r="Q54" s="44" t="s">
        <v>239</v>
      </c>
      <c r="R54" s="44">
        <v>0.0</v>
      </c>
      <c r="S54" s="44" t="s">
        <v>144</v>
      </c>
      <c r="T54" s="44">
        <v>32.0</v>
      </c>
      <c r="U54" s="49" t="s">
        <v>100</v>
      </c>
      <c r="V54" s="49" t="s">
        <v>77</v>
      </c>
      <c r="W54" s="49" t="s">
        <v>240</v>
      </c>
      <c r="X54" s="44" t="s">
        <v>241</v>
      </c>
      <c r="Y54" s="44" t="s">
        <v>242</v>
      </c>
      <c r="Z54" s="45" t="s">
        <v>100</v>
      </c>
      <c r="AA54" s="64" t="s">
        <v>243</v>
      </c>
      <c r="AB54" s="44" t="s">
        <v>105</v>
      </c>
      <c r="AC54" s="55" t="s">
        <v>77</v>
      </c>
      <c r="AD54" s="28"/>
    </row>
    <row r="55" ht="14.25" customHeight="1">
      <c r="A55" s="1"/>
      <c r="B55" s="34" t="s">
        <v>226</v>
      </c>
      <c r="C55" s="34" t="s">
        <v>63</v>
      </c>
      <c r="D55" s="35" t="s">
        <v>118</v>
      </c>
      <c r="E55" s="35" t="s">
        <v>119</v>
      </c>
      <c r="F55" s="34" t="s">
        <v>66</v>
      </c>
      <c r="G55" s="34" t="s">
        <v>67</v>
      </c>
      <c r="H55" s="34">
        <v>75.0</v>
      </c>
      <c r="I55" s="34" t="s">
        <v>120</v>
      </c>
      <c r="J55" s="36" t="s">
        <v>121</v>
      </c>
      <c r="K55" s="36" t="s">
        <v>122</v>
      </c>
      <c r="L55" s="56" t="s">
        <v>71</v>
      </c>
      <c r="M55" s="34" t="s">
        <v>123</v>
      </c>
      <c r="N55" s="34"/>
      <c r="O55" s="34" t="s">
        <v>124</v>
      </c>
      <c r="P55" s="39" t="s">
        <v>77</v>
      </c>
      <c r="Q55" s="34" t="s">
        <v>73</v>
      </c>
      <c r="R55" s="34" t="s">
        <v>125</v>
      </c>
      <c r="S55" s="34" t="s">
        <v>126</v>
      </c>
      <c r="T55" s="34" t="s">
        <v>127</v>
      </c>
      <c r="U55" s="39" t="s">
        <v>77</v>
      </c>
      <c r="V55" s="41" t="s">
        <v>77</v>
      </c>
      <c r="W55" s="39" t="s">
        <v>128</v>
      </c>
      <c r="X55" s="34" t="s">
        <v>129</v>
      </c>
      <c r="Y55" s="34"/>
      <c r="Z55" s="36" t="s">
        <v>80</v>
      </c>
      <c r="AA55" s="40" t="s">
        <v>80</v>
      </c>
      <c r="AB55" s="34" t="s">
        <v>80</v>
      </c>
      <c r="AC55" s="41" t="s">
        <v>77</v>
      </c>
      <c r="AD55" s="28"/>
    </row>
    <row r="56" ht="14.25" customHeight="1">
      <c r="A56" s="1"/>
      <c r="B56" s="34" t="s">
        <v>226</v>
      </c>
      <c r="C56" s="34" t="s">
        <v>63</v>
      </c>
      <c r="D56" s="35" t="s">
        <v>244</v>
      </c>
      <c r="E56" s="34" t="s">
        <v>119</v>
      </c>
      <c r="F56" s="35" t="s">
        <v>66</v>
      </c>
      <c r="G56" s="34" t="s">
        <v>67</v>
      </c>
      <c r="H56" s="36">
        <v>75.0</v>
      </c>
      <c r="I56" s="34" t="s">
        <v>120</v>
      </c>
      <c r="J56" s="37" t="s">
        <v>121</v>
      </c>
      <c r="K56" s="37" t="s">
        <v>122</v>
      </c>
      <c r="L56" s="38" t="s">
        <v>71</v>
      </c>
      <c r="M56" s="34" t="s">
        <v>123</v>
      </c>
      <c r="N56" s="34"/>
      <c r="O56" s="34" t="s">
        <v>124</v>
      </c>
      <c r="P56" s="39" t="s">
        <v>77</v>
      </c>
      <c r="Q56" s="34" t="s">
        <v>73</v>
      </c>
      <c r="R56" s="34" t="s">
        <v>125</v>
      </c>
      <c r="S56" s="34" t="s">
        <v>126</v>
      </c>
      <c r="T56" s="34" t="s">
        <v>127</v>
      </c>
      <c r="U56" s="39" t="s">
        <v>77</v>
      </c>
      <c r="V56" s="39" t="s">
        <v>77</v>
      </c>
      <c r="W56" s="39" t="s">
        <v>245</v>
      </c>
      <c r="X56" s="34" t="s">
        <v>129</v>
      </c>
      <c r="Y56" s="34"/>
      <c r="Z56" s="36" t="s">
        <v>80</v>
      </c>
      <c r="AA56" s="40" t="s">
        <v>80</v>
      </c>
      <c r="AB56" s="34" t="s">
        <v>80</v>
      </c>
      <c r="AC56" s="41" t="s">
        <v>77</v>
      </c>
      <c r="AD56" s="28"/>
    </row>
    <row r="57" ht="14.25" customHeight="1">
      <c r="A57" s="1"/>
      <c r="B57" s="34" t="s">
        <v>226</v>
      </c>
      <c r="C57" s="34" t="s">
        <v>63</v>
      </c>
      <c r="D57" s="34" t="s">
        <v>130</v>
      </c>
      <c r="E57" s="34" t="s">
        <v>131</v>
      </c>
      <c r="F57" s="35" t="s">
        <v>66</v>
      </c>
      <c r="G57" s="34" t="s">
        <v>67</v>
      </c>
      <c r="H57" s="36">
        <v>75.0</v>
      </c>
      <c r="I57" s="34" t="s">
        <v>132</v>
      </c>
      <c r="J57" s="37" t="s">
        <v>133</v>
      </c>
      <c r="K57" s="37" t="s">
        <v>134</v>
      </c>
      <c r="L57" s="38" t="s">
        <v>71</v>
      </c>
      <c r="M57" s="34" t="s">
        <v>135</v>
      </c>
      <c r="N57" s="34"/>
      <c r="O57" s="34" t="s">
        <v>136</v>
      </c>
      <c r="P57" s="34" t="s">
        <v>80</v>
      </c>
      <c r="Q57" s="34" t="s">
        <v>73</v>
      </c>
      <c r="R57" s="34" t="s">
        <v>137</v>
      </c>
      <c r="S57" s="34" t="s">
        <v>138</v>
      </c>
      <c r="T57" s="34" t="s">
        <v>139</v>
      </c>
      <c r="U57" s="39" t="s">
        <v>77</v>
      </c>
      <c r="V57" s="39" t="s">
        <v>77</v>
      </c>
      <c r="W57" s="39" t="s">
        <v>140</v>
      </c>
      <c r="X57" s="34" t="s">
        <v>141</v>
      </c>
      <c r="Y57" s="34"/>
      <c r="Z57" s="36" t="s">
        <v>80</v>
      </c>
      <c r="AA57" s="40" t="s">
        <v>80</v>
      </c>
      <c r="AB57" s="34" t="s">
        <v>80</v>
      </c>
      <c r="AC57" s="40" t="s">
        <v>80</v>
      </c>
      <c r="AD57" s="28"/>
    </row>
    <row r="58" ht="14.25" customHeight="1">
      <c r="A58" s="1"/>
      <c r="B58" s="34" t="s">
        <v>226</v>
      </c>
      <c r="C58" s="34" t="s">
        <v>63</v>
      </c>
      <c r="D58" s="35" t="s">
        <v>151</v>
      </c>
      <c r="E58" s="34" t="s">
        <v>119</v>
      </c>
      <c r="F58" s="35" t="s">
        <v>97</v>
      </c>
      <c r="G58" s="34" t="s">
        <v>67</v>
      </c>
      <c r="H58" s="36">
        <v>75.0</v>
      </c>
      <c r="I58" s="34">
        <v>140.0</v>
      </c>
      <c r="J58" s="37">
        <v>0.7056</v>
      </c>
      <c r="K58" s="37">
        <v>0.504</v>
      </c>
      <c r="L58" s="37">
        <v>1.128</v>
      </c>
      <c r="M58" s="34">
        <v>89.0</v>
      </c>
      <c r="N58" s="34"/>
      <c r="O58" s="34">
        <v>0.038</v>
      </c>
      <c r="P58" s="39" t="s">
        <v>77</v>
      </c>
      <c r="Q58" s="34" t="s">
        <v>73</v>
      </c>
      <c r="R58" s="34" t="s">
        <v>125</v>
      </c>
      <c r="S58" s="34" t="s">
        <v>144</v>
      </c>
      <c r="T58" s="34">
        <v>50.0</v>
      </c>
      <c r="U58" s="39" t="s">
        <v>105</v>
      </c>
      <c r="V58" s="39" t="s">
        <v>77</v>
      </c>
      <c r="W58" s="39" t="s">
        <v>128</v>
      </c>
      <c r="X58" s="34" t="s">
        <v>152</v>
      </c>
      <c r="Y58" s="34" t="s">
        <v>153</v>
      </c>
      <c r="Z58" s="36" t="s">
        <v>100</v>
      </c>
      <c r="AA58" s="51" t="s">
        <v>154</v>
      </c>
      <c r="AB58" s="34" t="s">
        <v>100</v>
      </c>
      <c r="AC58" s="41" t="s">
        <v>77</v>
      </c>
      <c r="AD58" s="28"/>
    </row>
    <row r="59" ht="14.25" customHeight="1">
      <c r="A59" s="1"/>
      <c r="B59" s="34" t="s">
        <v>226</v>
      </c>
      <c r="C59" s="34" t="s">
        <v>63</v>
      </c>
      <c r="D59" s="35" t="s">
        <v>246</v>
      </c>
      <c r="E59" s="34" t="s">
        <v>156</v>
      </c>
      <c r="F59" s="35" t="s">
        <v>97</v>
      </c>
      <c r="G59" s="34" t="s">
        <v>67</v>
      </c>
      <c r="H59" s="36">
        <v>75.0</v>
      </c>
      <c r="I59" s="34">
        <v>140.0</v>
      </c>
      <c r="J59" s="37">
        <f>K59/100*I59</f>
        <v>0.4074</v>
      </c>
      <c r="K59" s="37">
        <v>0.291</v>
      </c>
      <c r="L59" s="37">
        <v>0.52</v>
      </c>
      <c r="M59" s="34">
        <v>88.0</v>
      </c>
      <c r="N59" s="34"/>
      <c r="O59" s="34">
        <v>0.041</v>
      </c>
      <c r="P59" s="39" t="s">
        <v>77</v>
      </c>
      <c r="Q59" s="34" t="s">
        <v>73</v>
      </c>
      <c r="R59" s="34" t="s">
        <v>157</v>
      </c>
      <c r="S59" s="34" t="s">
        <v>144</v>
      </c>
      <c r="T59" s="34">
        <v>40.0</v>
      </c>
      <c r="U59" s="39" t="s">
        <v>105</v>
      </c>
      <c r="V59" s="39" t="s">
        <v>77</v>
      </c>
      <c r="W59" s="41" t="s">
        <v>158</v>
      </c>
      <c r="X59" s="34" t="s">
        <v>247</v>
      </c>
      <c r="Y59" s="35" t="s">
        <v>160</v>
      </c>
      <c r="Z59" s="36" t="s">
        <v>100</v>
      </c>
      <c r="AA59" s="51" t="s">
        <v>161</v>
      </c>
      <c r="AB59" s="34" t="s">
        <v>100</v>
      </c>
      <c r="AC59" s="51" t="s">
        <v>248</v>
      </c>
      <c r="AD59" s="28"/>
    </row>
    <row r="60" ht="14.25" customHeight="1">
      <c r="A60" s="1"/>
      <c r="B60" s="34" t="s">
        <v>226</v>
      </c>
      <c r="C60" s="34" t="s">
        <v>63</v>
      </c>
      <c r="D60" s="34" t="s">
        <v>163</v>
      </c>
      <c r="E60" s="34" t="s">
        <v>131</v>
      </c>
      <c r="F60" s="35" t="s">
        <v>97</v>
      </c>
      <c r="G60" s="34" t="s">
        <v>67</v>
      </c>
      <c r="H60" s="36">
        <v>75.0</v>
      </c>
      <c r="I60" s="34">
        <v>140.0</v>
      </c>
      <c r="J60" s="37">
        <f>0.16/30*'Menukaart isolatiematerialen'!$I60</f>
        <v>0.7466666667</v>
      </c>
      <c r="K60" s="37">
        <v>0.533</v>
      </c>
      <c r="L60" s="37">
        <f>0.232/30*'Menukaart isolatiematerialen'!$I60</f>
        <v>1.082666667</v>
      </c>
      <c r="M60" s="34">
        <v>85.0</v>
      </c>
      <c r="N60" s="34"/>
      <c r="O60" s="34">
        <v>0.039</v>
      </c>
      <c r="P60" s="34">
        <v>0.7</v>
      </c>
      <c r="Q60" s="34" t="s">
        <v>73</v>
      </c>
      <c r="R60" s="34" t="s">
        <v>137</v>
      </c>
      <c r="S60" s="34" t="s">
        <v>108</v>
      </c>
      <c r="T60" s="34" t="s">
        <v>164</v>
      </c>
      <c r="U60" s="39" t="s">
        <v>105</v>
      </c>
      <c r="V60" s="39" t="s">
        <v>77</v>
      </c>
      <c r="W60" s="39" t="s">
        <v>140</v>
      </c>
      <c r="X60" s="34" t="s">
        <v>249</v>
      </c>
      <c r="Y60" s="34" t="s">
        <v>166</v>
      </c>
      <c r="Z60" s="36" t="s">
        <v>100</v>
      </c>
      <c r="AA60" s="51" t="s">
        <v>167</v>
      </c>
      <c r="AB60" s="34" t="s">
        <v>149</v>
      </c>
      <c r="AC60" s="41" t="s">
        <v>77</v>
      </c>
      <c r="AD60" s="28"/>
    </row>
    <row r="61" ht="14.25" customHeight="1">
      <c r="A61" s="1"/>
      <c r="B61" s="34" t="s">
        <v>226</v>
      </c>
      <c r="C61" s="34" t="s">
        <v>250</v>
      </c>
      <c r="D61" s="34" t="s">
        <v>208</v>
      </c>
      <c r="E61" s="34" t="s">
        <v>209</v>
      </c>
      <c r="F61" s="35" t="s">
        <v>97</v>
      </c>
      <c r="G61" s="34" t="s">
        <v>67</v>
      </c>
      <c r="H61" s="36">
        <v>75.0</v>
      </c>
      <c r="I61" s="34">
        <v>133.0</v>
      </c>
      <c r="J61" s="37">
        <v>0.0874</v>
      </c>
      <c r="K61" s="37">
        <v>0.060526316</v>
      </c>
      <c r="L61" s="58">
        <v>0.1482</v>
      </c>
      <c r="M61" s="34" t="s">
        <v>183</v>
      </c>
      <c r="N61" s="34"/>
      <c r="O61" s="34">
        <v>0.038</v>
      </c>
      <c r="P61" s="39" t="s">
        <v>77</v>
      </c>
      <c r="Q61" s="34" t="s">
        <v>73</v>
      </c>
      <c r="R61" s="34" t="s">
        <v>210</v>
      </c>
      <c r="S61" s="34" t="s">
        <v>144</v>
      </c>
      <c r="T61" s="34" t="s">
        <v>211</v>
      </c>
      <c r="U61" s="39" t="s">
        <v>105</v>
      </c>
      <c r="V61" s="39" t="s">
        <v>77</v>
      </c>
      <c r="W61" s="39" t="s">
        <v>188</v>
      </c>
      <c r="X61" s="34" t="s">
        <v>212</v>
      </c>
      <c r="Y61" s="34" t="s">
        <v>213</v>
      </c>
      <c r="Z61" s="36" t="s">
        <v>100</v>
      </c>
      <c r="AA61" s="51" t="s">
        <v>251</v>
      </c>
      <c r="AB61" s="34" t="s">
        <v>149</v>
      </c>
      <c r="AC61" s="51" t="s">
        <v>215</v>
      </c>
      <c r="AD61" s="28"/>
    </row>
    <row r="62" ht="14.25" customHeight="1">
      <c r="A62" s="1"/>
      <c r="B62" s="34" t="s">
        <v>226</v>
      </c>
      <c r="C62" s="35" t="s">
        <v>63</v>
      </c>
      <c r="D62" s="35" t="s">
        <v>178</v>
      </c>
      <c r="E62" s="35" t="s">
        <v>179</v>
      </c>
      <c r="F62" s="36" t="s">
        <v>66</v>
      </c>
      <c r="G62" s="34" t="s">
        <v>67</v>
      </c>
      <c r="H62" s="34">
        <v>75.0</v>
      </c>
      <c r="I62" s="57">
        <f>3.5/2.5*95</f>
        <v>133</v>
      </c>
      <c r="J62" s="58" t="s">
        <v>180</v>
      </c>
      <c r="K62" s="58" t="s">
        <v>181</v>
      </c>
      <c r="L62" s="36" t="s">
        <v>182</v>
      </c>
      <c r="M62" s="36" t="s">
        <v>183</v>
      </c>
      <c r="N62" s="40"/>
      <c r="O62" s="35" t="s">
        <v>184</v>
      </c>
      <c r="P62" s="41" t="s">
        <v>77</v>
      </c>
      <c r="Q62" s="34" t="s">
        <v>73</v>
      </c>
      <c r="R62" s="34" t="s">
        <v>185</v>
      </c>
      <c r="S62" s="35" t="s">
        <v>186</v>
      </c>
      <c r="T62" s="35" t="s">
        <v>187</v>
      </c>
      <c r="U62" s="39" t="s">
        <v>77</v>
      </c>
      <c r="V62" s="39" t="s">
        <v>77</v>
      </c>
      <c r="W62" s="39" t="s">
        <v>188</v>
      </c>
      <c r="X62" s="35" t="s">
        <v>189</v>
      </c>
      <c r="Y62" s="35"/>
      <c r="Z62" s="36" t="s">
        <v>80</v>
      </c>
      <c r="AA62" s="40" t="s">
        <v>80</v>
      </c>
      <c r="AB62" s="34" t="s">
        <v>80</v>
      </c>
      <c r="AC62" s="34" t="s">
        <v>80</v>
      </c>
      <c r="AD62" s="28"/>
    </row>
    <row r="63" ht="14.25" customHeight="1">
      <c r="A63" s="1"/>
      <c r="B63" s="34" t="s">
        <v>226</v>
      </c>
      <c r="C63" s="35" t="s">
        <v>63</v>
      </c>
      <c r="D63" s="35" t="s">
        <v>190</v>
      </c>
      <c r="E63" s="35" t="s">
        <v>82</v>
      </c>
      <c r="F63" s="36" t="s">
        <v>97</v>
      </c>
      <c r="G63" s="36" t="s">
        <v>67</v>
      </c>
      <c r="H63" s="34">
        <v>75.0</v>
      </c>
      <c r="I63" s="57">
        <f>44*3.5</f>
        <v>154</v>
      </c>
      <c r="J63" s="58">
        <f>0.117*3.5</f>
        <v>0.4095</v>
      </c>
      <c r="K63" s="59">
        <v>0.2425</v>
      </c>
      <c r="L63" s="58">
        <f>0.133*3.5</f>
        <v>0.4655</v>
      </c>
      <c r="M63" s="36">
        <v>100.0</v>
      </c>
      <c r="N63" s="40"/>
      <c r="O63" s="36">
        <v>0.044</v>
      </c>
      <c r="P63" s="41" t="s">
        <v>77</v>
      </c>
      <c r="Q63" s="34" t="s">
        <v>73</v>
      </c>
      <c r="R63" s="34" t="s">
        <v>88</v>
      </c>
      <c r="S63" s="34" t="s">
        <v>144</v>
      </c>
      <c r="T63" s="34">
        <v>95.0</v>
      </c>
      <c r="U63" s="39" t="s">
        <v>105</v>
      </c>
      <c r="V63" s="41" t="s">
        <v>77</v>
      </c>
      <c r="W63" s="39" t="s">
        <v>91</v>
      </c>
      <c r="X63" s="35" t="s">
        <v>191</v>
      </c>
      <c r="Y63" s="35" t="s">
        <v>192</v>
      </c>
      <c r="Z63" s="36" t="s">
        <v>100</v>
      </c>
      <c r="AA63" s="51" t="s">
        <v>193</v>
      </c>
      <c r="AB63" s="34" t="s">
        <v>149</v>
      </c>
      <c r="AC63" s="51" t="s">
        <v>194</v>
      </c>
      <c r="AD63" s="28"/>
    </row>
    <row r="64" ht="14.25" customHeight="1">
      <c r="A64" s="1"/>
      <c r="B64" s="44" t="s">
        <v>252</v>
      </c>
      <c r="C64" s="44" t="s">
        <v>94</v>
      </c>
      <c r="D64" s="52" t="s">
        <v>253</v>
      </c>
      <c r="E64" s="55" t="s">
        <v>254</v>
      </c>
      <c r="F64" s="44" t="s">
        <v>97</v>
      </c>
      <c r="G64" s="44" t="s">
        <v>67</v>
      </c>
      <c r="H64" s="44">
        <v>50.0</v>
      </c>
      <c r="I64" s="65">
        <v>110.0</v>
      </c>
      <c r="J64" s="47">
        <f>(0.1/4.8)*3.5</f>
        <v>0.07291666667</v>
      </c>
      <c r="K64" s="47">
        <f>(J64/110)*100</f>
        <v>0.06628787879</v>
      </c>
      <c r="L64" s="47">
        <f>(0.107/4.8)*3.5</f>
        <v>0.07802083333</v>
      </c>
      <c r="M64" s="44">
        <v>0.0</v>
      </c>
      <c r="N64" s="34"/>
      <c r="O64" s="44">
        <v>0.029</v>
      </c>
      <c r="P64" s="49" t="s">
        <v>77</v>
      </c>
      <c r="Q64" s="49" t="s">
        <v>255</v>
      </c>
      <c r="R64" s="44"/>
      <c r="S64" s="44" t="s">
        <v>89</v>
      </c>
      <c r="T64" s="49" t="s">
        <v>77</v>
      </c>
      <c r="U64" s="49" t="s">
        <v>105</v>
      </c>
      <c r="V64" s="55" t="s">
        <v>77</v>
      </c>
      <c r="W64" s="49" t="s">
        <v>77</v>
      </c>
      <c r="X64" s="44" t="s">
        <v>256</v>
      </c>
      <c r="Y64" s="44" t="s">
        <v>257</v>
      </c>
      <c r="Z64" s="45" t="s">
        <v>100</v>
      </c>
      <c r="AA64" s="50" t="s">
        <v>258</v>
      </c>
      <c r="AB64" s="44" t="s">
        <v>105</v>
      </c>
      <c r="AC64" s="55" t="s">
        <v>77</v>
      </c>
      <c r="AD64" s="28"/>
    </row>
    <row r="65" ht="14.25" customHeight="1">
      <c r="A65" s="1"/>
      <c r="B65" s="34" t="s">
        <v>252</v>
      </c>
      <c r="C65" s="34" t="s">
        <v>63</v>
      </c>
      <c r="D65" s="34" t="s">
        <v>107</v>
      </c>
      <c r="E65" s="35" t="s">
        <v>65</v>
      </c>
      <c r="F65" s="34" t="s">
        <v>97</v>
      </c>
      <c r="G65" s="34" t="s">
        <v>67</v>
      </c>
      <c r="H65" s="34">
        <v>75.0</v>
      </c>
      <c r="I65" s="34">
        <v>140.0</v>
      </c>
      <c r="J65" s="37">
        <f t="shared" ref="J65:J66" si="2">K65/100*I65</f>
        <v>0.42938</v>
      </c>
      <c r="K65" s="58">
        <v>0.3067</v>
      </c>
      <c r="L65" s="58">
        <v>0.7</v>
      </c>
      <c r="M65" s="34">
        <v>75.0</v>
      </c>
      <c r="N65" s="34"/>
      <c r="O65" s="34">
        <v>0.038</v>
      </c>
      <c r="P65" s="34">
        <v>0.95</v>
      </c>
      <c r="Q65" s="34" t="s">
        <v>73</v>
      </c>
      <c r="R65" s="34" t="s">
        <v>74</v>
      </c>
      <c r="S65" s="34" t="s">
        <v>108</v>
      </c>
      <c r="T65" s="34">
        <v>20.0</v>
      </c>
      <c r="U65" s="39" t="s">
        <v>100</v>
      </c>
      <c r="V65" s="41" t="s">
        <v>77</v>
      </c>
      <c r="W65" s="39" t="s">
        <v>78</v>
      </c>
      <c r="X65" s="34" t="s">
        <v>109</v>
      </c>
      <c r="Y65" s="34" t="s">
        <v>110</v>
      </c>
      <c r="Z65" s="36" t="s">
        <v>100</v>
      </c>
      <c r="AA65" s="51" t="s">
        <v>111</v>
      </c>
      <c r="AB65" s="34" t="s">
        <v>100</v>
      </c>
      <c r="AC65" s="51" t="s">
        <v>259</v>
      </c>
      <c r="AD65" s="28"/>
    </row>
    <row r="66" ht="14.25" customHeight="1">
      <c r="A66" s="1"/>
      <c r="B66" s="44" t="s">
        <v>252</v>
      </c>
      <c r="C66" s="44" t="s">
        <v>94</v>
      </c>
      <c r="D66" s="52" t="s">
        <v>112</v>
      </c>
      <c r="E66" s="52" t="s">
        <v>113</v>
      </c>
      <c r="F66" s="44" t="s">
        <v>97</v>
      </c>
      <c r="G66" s="44" t="s">
        <v>67</v>
      </c>
      <c r="H66" s="44">
        <v>75.0</v>
      </c>
      <c r="I66" s="44">
        <v>125.0</v>
      </c>
      <c r="J66" s="47">
        <f t="shared" si="2"/>
        <v>0.4025</v>
      </c>
      <c r="K66" s="45">
        <v>0.322</v>
      </c>
      <c r="L66" s="45">
        <v>0.499</v>
      </c>
      <c r="M66" s="44">
        <v>0.0</v>
      </c>
      <c r="N66" s="34"/>
      <c r="O66" s="44">
        <v>0.035</v>
      </c>
      <c r="P66" s="49" t="s">
        <v>77</v>
      </c>
      <c r="Q66" s="44" t="s">
        <v>98</v>
      </c>
      <c r="R66" s="44">
        <v>0.0</v>
      </c>
      <c r="S66" s="44" t="s">
        <v>99</v>
      </c>
      <c r="T66" s="44">
        <v>19.5</v>
      </c>
      <c r="U66" s="49" t="s">
        <v>100</v>
      </c>
      <c r="V66" s="66" t="s">
        <v>260</v>
      </c>
      <c r="W66" s="49" t="s">
        <v>114</v>
      </c>
      <c r="X66" s="44" t="s">
        <v>115</v>
      </c>
      <c r="Y66" s="44" t="s">
        <v>116</v>
      </c>
      <c r="Z66" s="45" t="s">
        <v>100</v>
      </c>
      <c r="AA66" s="54" t="s">
        <v>235</v>
      </c>
      <c r="AB66" s="44" t="s">
        <v>105</v>
      </c>
      <c r="AC66" s="55" t="s">
        <v>77</v>
      </c>
      <c r="AD66" s="28"/>
    </row>
    <row r="67" ht="14.25" customHeight="1">
      <c r="A67" s="1"/>
      <c r="B67" s="34" t="s">
        <v>252</v>
      </c>
      <c r="C67" s="34" t="s">
        <v>63</v>
      </c>
      <c r="D67" s="35" t="s">
        <v>118</v>
      </c>
      <c r="E67" s="35" t="s">
        <v>119</v>
      </c>
      <c r="F67" s="34" t="s">
        <v>66</v>
      </c>
      <c r="G67" s="34" t="s">
        <v>67</v>
      </c>
      <c r="H67" s="34">
        <v>75.0</v>
      </c>
      <c r="I67" s="34" t="s">
        <v>120</v>
      </c>
      <c r="J67" s="36" t="s">
        <v>121</v>
      </c>
      <c r="K67" s="36" t="s">
        <v>122</v>
      </c>
      <c r="L67" s="56" t="s">
        <v>71</v>
      </c>
      <c r="M67" s="34" t="s">
        <v>123</v>
      </c>
      <c r="N67" s="34"/>
      <c r="O67" s="34" t="s">
        <v>124</v>
      </c>
      <c r="P67" s="39" t="s">
        <v>77</v>
      </c>
      <c r="Q67" s="34" t="s">
        <v>73</v>
      </c>
      <c r="R67" s="34" t="s">
        <v>125</v>
      </c>
      <c r="S67" s="34" t="s">
        <v>126</v>
      </c>
      <c r="T67" s="34" t="s">
        <v>127</v>
      </c>
      <c r="U67" s="39" t="s">
        <v>77</v>
      </c>
      <c r="V67" s="41" t="s">
        <v>77</v>
      </c>
      <c r="W67" s="39" t="s">
        <v>128</v>
      </c>
      <c r="X67" s="34" t="s">
        <v>129</v>
      </c>
      <c r="Y67" s="34"/>
      <c r="Z67" s="36" t="s">
        <v>80</v>
      </c>
      <c r="AA67" s="36" t="s">
        <v>80</v>
      </c>
      <c r="AB67" s="34" t="s">
        <v>80</v>
      </c>
      <c r="AC67" s="41" t="s">
        <v>77</v>
      </c>
      <c r="AD67" s="28"/>
    </row>
    <row r="68" ht="14.25" customHeight="1">
      <c r="A68" s="1"/>
      <c r="B68" s="34" t="s">
        <v>252</v>
      </c>
      <c r="C68" s="34" t="s">
        <v>63</v>
      </c>
      <c r="D68" s="35" t="s">
        <v>151</v>
      </c>
      <c r="E68" s="35" t="s">
        <v>119</v>
      </c>
      <c r="F68" s="34" t="s">
        <v>97</v>
      </c>
      <c r="G68" s="34" t="s">
        <v>67</v>
      </c>
      <c r="H68" s="34">
        <v>75.0</v>
      </c>
      <c r="I68" s="34">
        <v>140.0</v>
      </c>
      <c r="J68" s="58">
        <f>K68/100*I68</f>
        <v>0.7056</v>
      </c>
      <c r="K68" s="36">
        <v>0.504</v>
      </c>
      <c r="L68" s="36">
        <v>1.128</v>
      </c>
      <c r="M68" s="34">
        <v>89.0</v>
      </c>
      <c r="N68" s="34"/>
      <c r="O68" s="34">
        <v>0.038</v>
      </c>
      <c r="P68" s="39" t="s">
        <v>77</v>
      </c>
      <c r="Q68" s="34" t="s">
        <v>73</v>
      </c>
      <c r="R68" s="34" t="s">
        <v>125</v>
      </c>
      <c r="S68" s="34" t="s">
        <v>144</v>
      </c>
      <c r="T68" s="34">
        <v>50.0</v>
      </c>
      <c r="U68" s="39" t="s">
        <v>105</v>
      </c>
      <c r="V68" s="35" t="s">
        <v>261</v>
      </c>
      <c r="W68" s="39" t="s">
        <v>128</v>
      </c>
      <c r="X68" s="34" t="s">
        <v>152</v>
      </c>
      <c r="Y68" s="34" t="s">
        <v>153</v>
      </c>
      <c r="Z68" s="36" t="s">
        <v>100</v>
      </c>
      <c r="AA68" s="51" t="s">
        <v>154</v>
      </c>
      <c r="AB68" s="34" t="s">
        <v>100</v>
      </c>
      <c r="AC68" s="41" t="s">
        <v>77</v>
      </c>
      <c r="AD68" s="28"/>
    </row>
    <row r="69" ht="14.25" customHeight="1">
      <c r="A69" s="1"/>
      <c r="B69" s="34" t="s">
        <v>252</v>
      </c>
      <c r="C69" s="34" t="s">
        <v>63</v>
      </c>
      <c r="D69" s="35" t="s">
        <v>262</v>
      </c>
      <c r="E69" s="35" t="s">
        <v>131</v>
      </c>
      <c r="F69" s="34" t="s">
        <v>97</v>
      </c>
      <c r="G69" s="34" t="s">
        <v>67</v>
      </c>
      <c r="H69" s="34">
        <v>75.0</v>
      </c>
      <c r="I69" s="34">
        <v>189.0</v>
      </c>
      <c r="J69" s="36">
        <v>0.733</v>
      </c>
      <c r="K69" s="58">
        <f>J69/I69*100</f>
        <v>0.3878306878</v>
      </c>
      <c r="L69" s="59">
        <v>1.246</v>
      </c>
      <c r="M69" s="34">
        <v>100.0</v>
      </c>
      <c r="N69" s="34"/>
      <c r="O69" s="34">
        <v>0.054</v>
      </c>
      <c r="P69" s="39" t="s">
        <v>77</v>
      </c>
      <c r="Q69" s="39" t="s">
        <v>77</v>
      </c>
      <c r="R69" s="34"/>
      <c r="S69" s="34" t="s">
        <v>263</v>
      </c>
      <c r="T69" s="34">
        <v>175.0</v>
      </c>
      <c r="U69" s="39" t="s">
        <v>105</v>
      </c>
      <c r="V69" s="35" t="s">
        <v>264</v>
      </c>
      <c r="W69" s="34"/>
      <c r="X69" s="34" t="s">
        <v>265</v>
      </c>
      <c r="Y69" s="34" t="s">
        <v>77</v>
      </c>
      <c r="Z69" s="36" t="s">
        <v>100</v>
      </c>
      <c r="AA69" s="51" t="s">
        <v>266</v>
      </c>
      <c r="AB69" s="34" t="s">
        <v>105</v>
      </c>
      <c r="AC69" s="51" t="s">
        <v>267</v>
      </c>
      <c r="AD69" s="28"/>
    </row>
    <row r="70" ht="14.25" customHeight="1">
      <c r="A70" s="1"/>
      <c r="B70" s="44" t="s">
        <v>252</v>
      </c>
      <c r="C70" s="44" t="s">
        <v>94</v>
      </c>
      <c r="D70" s="52" t="s">
        <v>268</v>
      </c>
      <c r="E70" s="52" t="s">
        <v>169</v>
      </c>
      <c r="F70" s="44" t="s">
        <v>97</v>
      </c>
      <c r="G70" s="44" t="s">
        <v>67</v>
      </c>
      <c r="H70" s="44">
        <v>75.0</v>
      </c>
      <c r="I70" s="65">
        <f>3.5/3.94*175</f>
        <v>155.4568528</v>
      </c>
      <c r="J70" s="47">
        <f>3.5/3.94*0.892</f>
        <v>0.7923857868</v>
      </c>
      <c r="K70" s="48" t="s">
        <v>77</v>
      </c>
      <c r="L70" s="47">
        <f>3.5/3.94*1.783</f>
        <v>1.583883249</v>
      </c>
      <c r="M70" s="44">
        <v>0.0</v>
      </c>
      <c r="N70" s="34"/>
      <c r="O70" s="53">
        <f>0.175/3.94</f>
        <v>0.04441624365</v>
      </c>
      <c r="P70" s="49" t="s">
        <v>77</v>
      </c>
      <c r="Q70" s="55" t="s">
        <v>170</v>
      </c>
      <c r="R70" s="44"/>
      <c r="S70" s="49" t="s">
        <v>77</v>
      </c>
      <c r="T70" s="49" t="s">
        <v>221</v>
      </c>
      <c r="U70" s="49" t="s">
        <v>100</v>
      </c>
      <c r="V70" s="55" t="s">
        <v>77</v>
      </c>
      <c r="W70" s="49" t="s">
        <v>269</v>
      </c>
      <c r="X70" s="44" t="s">
        <v>270</v>
      </c>
      <c r="Y70" s="52" t="s">
        <v>174</v>
      </c>
      <c r="Z70" s="45" t="s">
        <v>100</v>
      </c>
      <c r="AA70" s="50" t="s">
        <v>271</v>
      </c>
      <c r="AB70" s="44" t="s">
        <v>105</v>
      </c>
      <c r="AC70" s="50" t="s">
        <v>272</v>
      </c>
      <c r="AD70" s="28"/>
    </row>
    <row r="71" ht="14.25" customHeight="1">
      <c r="A71" s="1"/>
      <c r="B71" s="34" t="s">
        <v>252</v>
      </c>
      <c r="C71" s="61" t="s">
        <v>63</v>
      </c>
      <c r="D71" s="34" t="s">
        <v>273</v>
      </c>
      <c r="E71" s="35" t="s">
        <v>217</v>
      </c>
      <c r="F71" s="34" t="s">
        <v>97</v>
      </c>
      <c r="G71" s="34" t="s">
        <v>67</v>
      </c>
      <c r="H71" s="34">
        <v>75.0</v>
      </c>
      <c r="I71" s="67">
        <f>3.5/4.7*170</f>
        <v>126.5957447</v>
      </c>
      <c r="J71" s="58">
        <f>3.5/4.7*1.263</f>
        <v>0.9405319149</v>
      </c>
      <c r="K71" s="56" t="s">
        <v>218</v>
      </c>
      <c r="L71" s="58">
        <f>3.5/4.7*1.86</f>
        <v>1.385106383</v>
      </c>
      <c r="M71" s="39" t="s">
        <v>77</v>
      </c>
      <c r="N71" s="34"/>
      <c r="O71" s="39" t="s">
        <v>77</v>
      </c>
      <c r="P71" s="39" t="s">
        <v>77</v>
      </c>
      <c r="Q71" s="34" t="s">
        <v>219</v>
      </c>
      <c r="R71" s="34" t="s">
        <v>220</v>
      </c>
      <c r="S71" s="39" t="s">
        <v>77</v>
      </c>
      <c r="T71" s="39" t="s">
        <v>221</v>
      </c>
      <c r="U71" s="39" t="s">
        <v>105</v>
      </c>
      <c r="V71" s="39" t="s">
        <v>77</v>
      </c>
      <c r="W71" s="39" t="s">
        <v>222</v>
      </c>
      <c r="X71" s="34" t="s">
        <v>223</v>
      </c>
      <c r="Y71" s="34" t="s">
        <v>224</v>
      </c>
      <c r="Z71" s="36" t="s">
        <v>100</v>
      </c>
      <c r="AA71" s="51" t="s">
        <v>274</v>
      </c>
      <c r="AB71" s="39" t="s">
        <v>77</v>
      </c>
      <c r="AC71" s="51" t="s">
        <v>225</v>
      </c>
      <c r="AD71" s="28"/>
    </row>
    <row r="72" ht="14.25" customHeight="1">
      <c r="A72" s="1"/>
      <c r="B72" s="34" t="s">
        <v>275</v>
      </c>
      <c r="C72" s="34" t="s">
        <v>63</v>
      </c>
      <c r="D72" s="34" t="s">
        <v>276</v>
      </c>
      <c r="E72" s="34" t="s">
        <v>277</v>
      </c>
      <c r="F72" s="34" t="s">
        <v>97</v>
      </c>
      <c r="G72" s="34" t="s">
        <v>67</v>
      </c>
      <c r="H72" s="34">
        <v>75.0</v>
      </c>
      <c r="I72" s="36">
        <v>140.0</v>
      </c>
      <c r="J72" s="36">
        <v>0.697</v>
      </c>
      <c r="K72" s="58">
        <f t="shared" ref="K72:K73" si="3">J72/I72*100</f>
        <v>0.4978571429</v>
      </c>
      <c r="L72" s="34">
        <v>1.053</v>
      </c>
      <c r="M72" s="34">
        <v>100.0</v>
      </c>
      <c r="N72" s="34"/>
      <c r="O72" s="34">
        <v>0.041</v>
      </c>
      <c r="P72" s="39" t="s">
        <v>77</v>
      </c>
      <c r="Q72" s="39" t="s">
        <v>77</v>
      </c>
      <c r="R72" s="34"/>
      <c r="S72" s="34" t="s">
        <v>144</v>
      </c>
      <c r="T72" s="34" t="s">
        <v>278</v>
      </c>
      <c r="U72" s="39" t="s">
        <v>105</v>
      </c>
      <c r="V72" s="68" t="s">
        <v>77</v>
      </c>
      <c r="W72" s="39" t="s">
        <v>172</v>
      </c>
      <c r="X72" s="34" t="s">
        <v>279</v>
      </c>
      <c r="Y72" s="34" t="s">
        <v>77</v>
      </c>
      <c r="Z72" s="34" t="s">
        <v>100</v>
      </c>
      <c r="AA72" s="69" t="s">
        <v>280</v>
      </c>
      <c r="AB72" s="34" t="s">
        <v>100</v>
      </c>
      <c r="AC72" s="51" t="s">
        <v>281</v>
      </c>
      <c r="AD72" s="28"/>
    </row>
    <row r="73" ht="14.25" customHeight="1">
      <c r="A73" s="1"/>
      <c r="B73" s="34" t="s">
        <v>275</v>
      </c>
      <c r="C73" s="34" t="s">
        <v>63</v>
      </c>
      <c r="D73" s="34" t="s">
        <v>282</v>
      </c>
      <c r="E73" s="34" t="s">
        <v>277</v>
      </c>
      <c r="F73" s="34" t="s">
        <v>97</v>
      </c>
      <c r="G73" s="34" t="s">
        <v>67</v>
      </c>
      <c r="H73" s="34">
        <v>75.0</v>
      </c>
      <c r="I73" s="36">
        <v>126.0</v>
      </c>
      <c r="J73" s="36">
        <v>0.762</v>
      </c>
      <c r="K73" s="58">
        <f t="shared" si="3"/>
        <v>0.6047619048</v>
      </c>
      <c r="L73" s="34">
        <v>1.747</v>
      </c>
      <c r="M73" s="34">
        <v>70.0</v>
      </c>
      <c r="N73" s="34"/>
      <c r="O73" s="34">
        <v>0.036</v>
      </c>
      <c r="P73" s="39" t="s">
        <v>77</v>
      </c>
      <c r="Q73" s="39" t="s">
        <v>77</v>
      </c>
      <c r="R73" s="34"/>
      <c r="S73" s="34" t="s">
        <v>283</v>
      </c>
      <c r="T73" s="34">
        <v>40.0</v>
      </c>
      <c r="U73" s="39" t="s">
        <v>100</v>
      </c>
      <c r="V73" s="68" t="s">
        <v>77</v>
      </c>
      <c r="W73" s="39" t="s">
        <v>188</v>
      </c>
      <c r="X73" s="34" t="s">
        <v>284</v>
      </c>
      <c r="Y73" s="34" t="s">
        <v>285</v>
      </c>
      <c r="Z73" s="34" t="s">
        <v>100</v>
      </c>
      <c r="AA73" s="69" t="s">
        <v>286</v>
      </c>
      <c r="AB73" s="34" t="s">
        <v>100</v>
      </c>
      <c r="AC73" s="51" t="s">
        <v>287</v>
      </c>
      <c r="AD73" s="28"/>
    </row>
    <row r="74" ht="14.25" customHeight="1">
      <c r="A74" s="1"/>
      <c r="B74" s="34" t="s">
        <v>275</v>
      </c>
      <c r="C74" s="35" t="s">
        <v>63</v>
      </c>
      <c r="D74" s="34" t="s">
        <v>288</v>
      </c>
      <c r="E74" s="34" t="s">
        <v>277</v>
      </c>
      <c r="F74" s="34" t="s">
        <v>66</v>
      </c>
      <c r="G74" s="34" t="s">
        <v>67</v>
      </c>
      <c r="H74" s="34">
        <v>75.0</v>
      </c>
      <c r="I74" s="36" t="s">
        <v>120</v>
      </c>
      <c r="J74" s="36" t="s">
        <v>289</v>
      </c>
      <c r="K74" s="36" t="s">
        <v>290</v>
      </c>
      <c r="L74" s="34" t="s">
        <v>291</v>
      </c>
      <c r="M74" s="34" t="s">
        <v>292</v>
      </c>
      <c r="N74" s="34"/>
      <c r="O74" s="34" t="s">
        <v>293</v>
      </c>
      <c r="P74" s="39" t="s">
        <v>77</v>
      </c>
      <c r="Q74" s="39" t="s">
        <v>77</v>
      </c>
      <c r="R74" s="34"/>
      <c r="S74" s="34" t="s">
        <v>126</v>
      </c>
      <c r="T74" s="34" t="s">
        <v>294</v>
      </c>
      <c r="U74" s="39" t="s">
        <v>77</v>
      </c>
      <c r="V74" s="68" t="s">
        <v>77</v>
      </c>
      <c r="W74" s="39" t="s">
        <v>295</v>
      </c>
      <c r="X74" s="34" t="s">
        <v>296</v>
      </c>
      <c r="Y74" s="34"/>
      <c r="Z74" s="34" t="s">
        <v>80</v>
      </c>
      <c r="AA74" s="34" t="s">
        <v>80</v>
      </c>
      <c r="AB74" s="68" t="s">
        <v>77</v>
      </c>
      <c r="AC74" s="39" t="s">
        <v>77</v>
      </c>
      <c r="AD74" s="28"/>
    </row>
    <row r="75" ht="14.25" customHeight="1">
      <c r="A75" s="1"/>
      <c r="B75" s="44" t="s">
        <v>275</v>
      </c>
      <c r="C75" s="44" t="s">
        <v>94</v>
      </c>
      <c r="D75" s="44" t="s">
        <v>297</v>
      </c>
      <c r="E75" s="44" t="s">
        <v>113</v>
      </c>
      <c r="F75" s="44" t="s">
        <v>97</v>
      </c>
      <c r="G75" s="44" t="s">
        <v>67</v>
      </c>
      <c r="H75" s="44">
        <v>75.0</v>
      </c>
      <c r="I75" s="45">
        <v>120.0</v>
      </c>
      <c r="J75" s="47">
        <f>(0.214/60)*120</f>
        <v>0.428</v>
      </c>
      <c r="K75" s="47">
        <f>(0.214/60)*100</f>
        <v>0.3566666667</v>
      </c>
      <c r="L75" s="53">
        <f>(0.319/60)*120</f>
        <v>0.638</v>
      </c>
      <c r="M75" s="44">
        <v>0.0</v>
      </c>
      <c r="N75" s="34"/>
      <c r="O75" s="44">
        <v>0.034</v>
      </c>
      <c r="P75" s="49" t="s">
        <v>77</v>
      </c>
      <c r="Q75" s="44" t="s">
        <v>98</v>
      </c>
      <c r="R75" s="44"/>
      <c r="S75" s="44" t="s">
        <v>99</v>
      </c>
      <c r="T75" s="44" t="s">
        <v>298</v>
      </c>
      <c r="U75" s="49" t="s">
        <v>100</v>
      </c>
      <c r="V75" s="70" t="s">
        <v>77</v>
      </c>
      <c r="W75" s="49" t="s">
        <v>91</v>
      </c>
      <c r="X75" s="44" t="s">
        <v>299</v>
      </c>
      <c r="Y75" s="44" t="s">
        <v>300</v>
      </c>
      <c r="Z75" s="44" t="s">
        <v>100</v>
      </c>
      <c r="AA75" s="64" t="s">
        <v>301</v>
      </c>
      <c r="AB75" s="44" t="s">
        <v>105</v>
      </c>
      <c r="AC75" s="49" t="s">
        <v>77</v>
      </c>
      <c r="AD75" s="28"/>
    </row>
    <row r="76" ht="14.25" customHeight="1">
      <c r="A76" s="1"/>
      <c r="B76" s="44" t="s">
        <v>275</v>
      </c>
      <c r="C76" s="71" t="s">
        <v>94</v>
      </c>
      <c r="D76" s="44" t="s">
        <v>302</v>
      </c>
      <c r="E76" s="44" t="s">
        <v>169</v>
      </c>
      <c r="F76" s="44" t="s">
        <v>97</v>
      </c>
      <c r="G76" s="44" t="s">
        <v>67</v>
      </c>
      <c r="H76" s="44">
        <v>75.0</v>
      </c>
      <c r="I76" s="46">
        <f>3.5/1.1*40</f>
        <v>127.2727273</v>
      </c>
      <c r="J76" s="47">
        <f>3.5/1.1*0.505</f>
        <v>1.606818182</v>
      </c>
      <c r="K76" s="72" t="s">
        <v>77</v>
      </c>
      <c r="L76" s="53">
        <f>3.5/1.1*0.762</f>
        <v>2.424545455</v>
      </c>
      <c r="M76" s="44">
        <v>0.0</v>
      </c>
      <c r="N76" s="34"/>
      <c r="O76" s="49" t="s">
        <v>77</v>
      </c>
      <c r="P76" s="49" t="s">
        <v>77</v>
      </c>
      <c r="Q76" s="49" t="s">
        <v>77</v>
      </c>
      <c r="R76" s="44"/>
      <c r="S76" s="49" t="s">
        <v>77</v>
      </c>
      <c r="T76" s="49" t="s">
        <v>171</v>
      </c>
      <c r="U76" s="49" t="s">
        <v>100</v>
      </c>
      <c r="V76" s="70" t="s">
        <v>77</v>
      </c>
      <c r="W76" s="49" t="s">
        <v>303</v>
      </c>
      <c r="X76" s="44" t="s">
        <v>223</v>
      </c>
      <c r="Y76" s="44" t="s">
        <v>224</v>
      </c>
      <c r="Z76" s="49" t="s">
        <v>77</v>
      </c>
      <c r="AA76" s="64" t="s">
        <v>304</v>
      </c>
      <c r="AB76" s="49" t="s">
        <v>77</v>
      </c>
      <c r="AC76" s="50" t="s">
        <v>305</v>
      </c>
      <c r="AD76" s="28"/>
    </row>
    <row r="77" ht="14.25" customHeight="1">
      <c r="A77" s="1"/>
      <c r="B77" s="44" t="s">
        <v>275</v>
      </c>
      <c r="C77" s="44" t="s">
        <v>94</v>
      </c>
      <c r="D77" s="44" t="s">
        <v>306</v>
      </c>
      <c r="E77" s="44" t="s">
        <v>169</v>
      </c>
      <c r="F77" s="44" t="s">
        <v>97</v>
      </c>
      <c r="G77" s="44" t="s">
        <v>67</v>
      </c>
      <c r="H77" s="44">
        <v>75.0</v>
      </c>
      <c r="I77" s="46">
        <f>3.5/4.5*170</f>
        <v>132.2222222</v>
      </c>
      <c r="J77" s="47">
        <f>3.5/4.5*1.497</f>
        <v>1.164333333</v>
      </c>
      <c r="K77" s="48" t="s">
        <v>77</v>
      </c>
      <c r="L77" s="53">
        <f>3.5/4.5*2.813</f>
        <v>2.187888889</v>
      </c>
      <c r="M77" s="44">
        <v>0.0</v>
      </c>
      <c r="N77" s="34"/>
      <c r="O77" s="53">
        <f>0.17/4.5</f>
        <v>0.03777777778</v>
      </c>
      <c r="P77" s="49" t="s">
        <v>77</v>
      </c>
      <c r="Q77" s="44" t="s">
        <v>205</v>
      </c>
      <c r="R77" s="44"/>
      <c r="S77" s="49" t="s">
        <v>77</v>
      </c>
      <c r="T77" s="49" t="s">
        <v>221</v>
      </c>
      <c r="U77" s="49" t="s">
        <v>100</v>
      </c>
      <c r="V77" s="70" t="s">
        <v>77</v>
      </c>
      <c r="W77" s="49" t="s">
        <v>303</v>
      </c>
      <c r="X77" s="44" t="s">
        <v>270</v>
      </c>
      <c r="Y77" s="52" t="s">
        <v>174</v>
      </c>
      <c r="Z77" s="44" t="s">
        <v>100</v>
      </c>
      <c r="AA77" s="64" t="s">
        <v>307</v>
      </c>
      <c r="AB77" s="44" t="s">
        <v>105</v>
      </c>
      <c r="AC77" s="50" t="s">
        <v>308</v>
      </c>
      <c r="AD77" s="28"/>
    </row>
    <row r="78" ht="14.25" customHeight="1">
      <c r="A78" s="1"/>
      <c r="B78" s="34" t="s">
        <v>275</v>
      </c>
      <c r="C78" s="61" t="s">
        <v>63</v>
      </c>
      <c r="D78" s="34" t="s">
        <v>309</v>
      </c>
      <c r="E78" s="34" t="s">
        <v>217</v>
      </c>
      <c r="F78" s="34" t="s">
        <v>97</v>
      </c>
      <c r="G78" s="34" t="s">
        <v>67</v>
      </c>
      <c r="H78" s="34">
        <v>75.0</v>
      </c>
      <c r="I78" s="57">
        <f>3.5/1.67*60</f>
        <v>125.748503</v>
      </c>
      <c r="J78" s="58">
        <f>3.5/1.67*0.505</f>
        <v>1.058383234</v>
      </c>
      <c r="K78" s="56" t="s">
        <v>218</v>
      </c>
      <c r="L78" s="37">
        <f>3.5/1.67*0.762</f>
        <v>1.597005988</v>
      </c>
      <c r="M78" s="39" t="s">
        <v>77</v>
      </c>
      <c r="N78" s="34"/>
      <c r="O78" s="39" t="s">
        <v>77</v>
      </c>
      <c r="P78" s="39" t="s">
        <v>77</v>
      </c>
      <c r="Q78" s="34" t="s">
        <v>219</v>
      </c>
      <c r="R78" s="34" t="s">
        <v>220</v>
      </c>
      <c r="S78" s="39" t="s">
        <v>77</v>
      </c>
      <c r="T78" s="39" t="s">
        <v>221</v>
      </c>
      <c r="U78" s="39" t="s">
        <v>105</v>
      </c>
      <c r="V78" s="68" t="s">
        <v>77</v>
      </c>
      <c r="W78" s="39" t="s">
        <v>222</v>
      </c>
      <c r="X78" s="34" t="s">
        <v>223</v>
      </c>
      <c r="Y78" s="34" t="s">
        <v>224</v>
      </c>
      <c r="Z78" s="34" t="s">
        <v>100</v>
      </c>
      <c r="AA78" s="69" t="s">
        <v>304</v>
      </c>
      <c r="AB78" s="39" t="s">
        <v>77</v>
      </c>
      <c r="AC78" s="51" t="s">
        <v>225</v>
      </c>
      <c r="AD78" s="28"/>
    </row>
    <row r="79" ht="14.25" customHeight="1">
      <c r="A79" s="1"/>
      <c r="B79" s="34" t="s">
        <v>310</v>
      </c>
      <c r="C79" s="34" t="s">
        <v>63</v>
      </c>
      <c r="D79" s="34" t="s">
        <v>64</v>
      </c>
      <c r="E79" s="34" t="s">
        <v>65</v>
      </c>
      <c r="F79" s="35" t="s">
        <v>66</v>
      </c>
      <c r="G79" s="34" t="s">
        <v>67</v>
      </c>
      <c r="H79" s="36">
        <v>75.0</v>
      </c>
      <c r="I79" s="34" t="s">
        <v>68</v>
      </c>
      <c r="J79" s="37" t="s">
        <v>69</v>
      </c>
      <c r="K79" s="37" t="s">
        <v>70</v>
      </c>
      <c r="L79" s="38" t="s">
        <v>71</v>
      </c>
      <c r="M79" s="34">
        <v>80.0</v>
      </c>
      <c r="N79" s="34"/>
      <c r="O79" s="34" t="s">
        <v>72</v>
      </c>
      <c r="P79" s="34">
        <v>0.95</v>
      </c>
      <c r="Q79" s="34" t="s">
        <v>73</v>
      </c>
      <c r="R79" s="34" t="s">
        <v>74</v>
      </c>
      <c r="S79" s="34" t="s">
        <v>75</v>
      </c>
      <c r="T79" s="34" t="s">
        <v>76</v>
      </c>
      <c r="U79" s="39" t="s">
        <v>77</v>
      </c>
      <c r="V79" s="39" t="s">
        <v>77</v>
      </c>
      <c r="W79" s="39" t="s">
        <v>78</v>
      </c>
      <c r="X79" s="34" t="s">
        <v>79</v>
      </c>
      <c r="Y79" s="34"/>
      <c r="Z79" s="36" t="s">
        <v>80</v>
      </c>
      <c r="AA79" s="40" t="s">
        <v>80</v>
      </c>
      <c r="AB79" s="34" t="s">
        <v>80</v>
      </c>
      <c r="AC79" s="41" t="s">
        <v>77</v>
      </c>
      <c r="AD79" s="28"/>
    </row>
    <row r="80" ht="14.25" customHeight="1">
      <c r="A80" s="1"/>
      <c r="B80" s="34" t="s">
        <v>310</v>
      </c>
      <c r="C80" s="34" t="s">
        <v>63</v>
      </c>
      <c r="D80" s="34" t="s">
        <v>81</v>
      </c>
      <c r="E80" s="34" t="s">
        <v>82</v>
      </c>
      <c r="F80" s="35" t="s">
        <v>66</v>
      </c>
      <c r="G80" s="34" t="s">
        <v>67</v>
      </c>
      <c r="H80" s="36">
        <v>75.0</v>
      </c>
      <c r="I80" s="34" t="s">
        <v>83</v>
      </c>
      <c r="J80" s="35" t="s">
        <v>84</v>
      </c>
      <c r="K80" s="37" t="s">
        <v>196</v>
      </c>
      <c r="L80" s="35" t="s">
        <v>86</v>
      </c>
      <c r="M80" s="34">
        <v>100.0</v>
      </c>
      <c r="N80" s="34"/>
      <c r="O80" s="34" t="s">
        <v>87</v>
      </c>
      <c r="P80" s="39" t="s">
        <v>77</v>
      </c>
      <c r="Q80" s="34" t="s">
        <v>73</v>
      </c>
      <c r="R80" s="34" t="s">
        <v>88</v>
      </c>
      <c r="S80" s="34" t="s">
        <v>89</v>
      </c>
      <c r="T80" s="34" t="s">
        <v>90</v>
      </c>
      <c r="U80" s="39" t="s">
        <v>77</v>
      </c>
      <c r="V80" s="39" t="s">
        <v>77</v>
      </c>
      <c r="W80" s="39" t="s">
        <v>91</v>
      </c>
      <c r="X80" s="34" t="s">
        <v>92</v>
      </c>
      <c r="Y80" s="34"/>
      <c r="Z80" s="36" t="s">
        <v>80</v>
      </c>
      <c r="AA80" s="40" t="s">
        <v>80</v>
      </c>
      <c r="AB80" s="34" t="s">
        <v>80</v>
      </c>
      <c r="AC80" s="41" t="s">
        <v>77</v>
      </c>
      <c r="AD80" s="28"/>
    </row>
    <row r="81" ht="14.25" customHeight="1">
      <c r="A81" s="1"/>
      <c r="B81" s="44" t="s">
        <v>310</v>
      </c>
      <c r="C81" s="44" t="s">
        <v>94</v>
      </c>
      <c r="D81" s="44" t="s">
        <v>95</v>
      </c>
      <c r="E81" s="44" t="s">
        <v>96</v>
      </c>
      <c r="F81" s="45" t="s">
        <v>97</v>
      </c>
      <c r="G81" s="44" t="s">
        <v>67</v>
      </c>
      <c r="H81" s="45">
        <v>75.0</v>
      </c>
      <c r="I81" s="46">
        <v>130.0</v>
      </c>
      <c r="J81" s="47">
        <v>0.474</v>
      </c>
      <c r="K81" s="48" t="s">
        <v>77</v>
      </c>
      <c r="L81" s="47">
        <v>0.857</v>
      </c>
      <c r="M81" s="44">
        <v>0.0</v>
      </c>
      <c r="N81" s="34"/>
      <c r="O81" s="44">
        <v>0.035</v>
      </c>
      <c r="P81" s="49" t="s">
        <v>77</v>
      </c>
      <c r="Q81" s="44" t="s">
        <v>311</v>
      </c>
      <c r="R81" s="44">
        <v>0.0</v>
      </c>
      <c r="S81" s="44" t="s">
        <v>99</v>
      </c>
      <c r="T81" s="44">
        <v>35.0</v>
      </c>
      <c r="U81" s="49" t="s">
        <v>100</v>
      </c>
      <c r="V81" s="49" t="s">
        <v>77</v>
      </c>
      <c r="W81" s="49" t="s">
        <v>101</v>
      </c>
      <c r="X81" s="44" t="s">
        <v>102</v>
      </c>
      <c r="Y81" s="44" t="s">
        <v>103</v>
      </c>
      <c r="Z81" s="45" t="s">
        <v>100</v>
      </c>
      <c r="AA81" s="50" t="s">
        <v>312</v>
      </c>
      <c r="AB81" s="44" t="s">
        <v>105</v>
      </c>
      <c r="AC81" s="50" t="s">
        <v>313</v>
      </c>
      <c r="AD81" s="28"/>
    </row>
    <row r="82" ht="14.25" customHeight="1">
      <c r="A82" s="1"/>
      <c r="B82" s="44" t="s">
        <v>310</v>
      </c>
      <c r="C82" s="44" t="s">
        <v>94</v>
      </c>
      <c r="D82" s="52" t="s">
        <v>112</v>
      </c>
      <c r="E82" s="44" t="s">
        <v>113</v>
      </c>
      <c r="F82" s="52" t="s">
        <v>97</v>
      </c>
      <c r="G82" s="44" t="s">
        <v>67</v>
      </c>
      <c r="H82" s="45">
        <v>75.0</v>
      </c>
      <c r="I82" s="44">
        <v>125.0</v>
      </c>
      <c r="J82" s="53">
        <v>0.288</v>
      </c>
      <c r="K82" s="53">
        <v>0.322</v>
      </c>
      <c r="L82" s="53">
        <v>0.499</v>
      </c>
      <c r="M82" s="44">
        <v>0.0</v>
      </c>
      <c r="N82" s="34"/>
      <c r="O82" s="44">
        <v>0.035</v>
      </c>
      <c r="P82" s="49" t="s">
        <v>77</v>
      </c>
      <c r="Q82" s="44" t="s">
        <v>98</v>
      </c>
      <c r="R82" s="44">
        <v>0.0</v>
      </c>
      <c r="S82" s="44" t="s">
        <v>99</v>
      </c>
      <c r="T82" s="44">
        <v>19.5</v>
      </c>
      <c r="U82" s="49" t="s">
        <v>100</v>
      </c>
      <c r="V82" s="49" t="s">
        <v>77</v>
      </c>
      <c r="W82" s="49" t="s">
        <v>114</v>
      </c>
      <c r="X82" s="44" t="s">
        <v>115</v>
      </c>
      <c r="Y82" s="44" t="s">
        <v>116</v>
      </c>
      <c r="Z82" s="45" t="s">
        <v>100</v>
      </c>
      <c r="AA82" s="50" t="s">
        <v>199</v>
      </c>
      <c r="AB82" s="44" t="s">
        <v>105</v>
      </c>
      <c r="AC82" s="50" t="s">
        <v>314</v>
      </c>
      <c r="AD82" s="28"/>
    </row>
    <row r="83" ht="14.25" customHeight="1">
      <c r="A83" s="1"/>
      <c r="B83" s="34" t="s">
        <v>310</v>
      </c>
      <c r="C83" s="34" t="s">
        <v>250</v>
      </c>
      <c r="D83" s="35" t="s">
        <v>315</v>
      </c>
      <c r="E83" s="35" t="s">
        <v>65</v>
      </c>
      <c r="F83" s="36" t="s">
        <v>97</v>
      </c>
      <c r="G83" s="36" t="s">
        <v>67</v>
      </c>
      <c r="H83" s="36">
        <v>75.0</v>
      </c>
      <c r="I83" s="57">
        <v>133.0</v>
      </c>
      <c r="J83" s="58">
        <v>0.02075187969924812</v>
      </c>
      <c r="K83" s="73" t="s">
        <v>77</v>
      </c>
      <c r="L83" s="59">
        <v>0.03383458646616541</v>
      </c>
      <c r="M83" s="36">
        <v>75.0</v>
      </c>
      <c r="N83" s="40"/>
      <c r="O83" s="36">
        <v>0.038</v>
      </c>
      <c r="P83" s="36">
        <v>0.95</v>
      </c>
      <c r="Q83" s="58" t="s">
        <v>73</v>
      </c>
      <c r="R83" s="34" t="s">
        <v>74</v>
      </c>
      <c r="S83" s="35" t="s">
        <v>316</v>
      </c>
      <c r="T83" s="34">
        <v>20.0</v>
      </c>
      <c r="U83" s="39" t="s">
        <v>100</v>
      </c>
      <c r="V83" s="39" t="s">
        <v>77</v>
      </c>
      <c r="W83" s="39" t="s">
        <v>78</v>
      </c>
      <c r="X83" s="35" t="s">
        <v>317</v>
      </c>
      <c r="Y83" s="34" t="s">
        <v>110</v>
      </c>
      <c r="Z83" s="36" t="s">
        <v>100</v>
      </c>
      <c r="AA83" s="51" t="s">
        <v>318</v>
      </c>
      <c r="AB83" s="41" t="s">
        <v>77</v>
      </c>
      <c r="AC83" s="51" t="s">
        <v>319</v>
      </c>
      <c r="AD83" s="28"/>
    </row>
    <row r="84" ht="14.25" customHeight="1">
      <c r="A84" s="1"/>
      <c r="B84" s="34" t="s">
        <v>310</v>
      </c>
      <c r="C84" s="34" t="s">
        <v>63</v>
      </c>
      <c r="D84" s="35" t="s">
        <v>118</v>
      </c>
      <c r="E84" s="35" t="s">
        <v>119</v>
      </c>
      <c r="F84" s="34" t="s">
        <v>66</v>
      </c>
      <c r="G84" s="34" t="s">
        <v>67</v>
      </c>
      <c r="H84" s="34">
        <v>75.0</v>
      </c>
      <c r="I84" s="34" t="s">
        <v>120</v>
      </c>
      <c r="J84" s="36" t="s">
        <v>201</v>
      </c>
      <c r="K84" s="36" t="s">
        <v>122</v>
      </c>
      <c r="L84" s="56" t="s">
        <v>71</v>
      </c>
      <c r="M84" s="34" t="s">
        <v>123</v>
      </c>
      <c r="N84" s="34"/>
      <c r="O84" s="34" t="s">
        <v>124</v>
      </c>
      <c r="P84" s="39" t="s">
        <v>77</v>
      </c>
      <c r="Q84" s="34" t="s">
        <v>73</v>
      </c>
      <c r="R84" s="34" t="s">
        <v>125</v>
      </c>
      <c r="S84" s="34" t="s">
        <v>126</v>
      </c>
      <c r="T84" s="34" t="s">
        <v>127</v>
      </c>
      <c r="U84" s="39" t="s">
        <v>77</v>
      </c>
      <c r="V84" s="41" t="s">
        <v>77</v>
      </c>
      <c r="W84" s="39" t="s">
        <v>128</v>
      </c>
      <c r="X84" s="34" t="s">
        <v>129</v>
      </c>
      <c r="Y84" s="34"/>
      <c r="Z84" s="36" t="s">
        <v>80</v>
      </c>
      <c r="AA84" s="40" t="s">
        <v>80</v>
      </c>
      <c r="AB84" s="34" t="s">
        <v>80</v>
      </c>
      <c r="AC84" s="41" t="s">
        <v>77</v>
      </c>
      <c r="AD84" s="28"/>
    </row>
    <row r="85" ht="14.25" customHeight="1">
      <c r="A85" s="1"/>
      <c r="B85" s="34" t="s">
        <v>310</v>
      </c>
      <c r="C85" s="34" t="s">
        <v>63</v>
      </c>
      <c r="D85" s="34" t="s">
        <v>130</v>
      </c>
      <c r="E85" s="34" t="s">
        <v>131</v>
      </c>
      <c r="F85" s="35" t="s">
        <v>66</v>
      </c>
      <c r="G85" s="34" t="s">
        <v>67</v>
      </c>
      <c r="H85" s="36">
        <v>75.0</v>
      </c>
      <c r="I85" s="34" t="s">
        <v>132</v>
      </c>
      <c r="J85" s="37" t="s">
        <v>133</v>
      </c>
      <c r="K85" s="37" t="s">
        <v>134</v>
      </c>
      <c r="L85" s="38" t="s">
        <v>71</v>
      </c>
      <c r="M85" s="34" t="s">
        <v>135</v>
      </c>
      <c r="N85" s="34"/>
      <c r="O85" s="34" t="s">
        <v>136</v>
      </c>
      <c r="P85" s="34" t="s">
        <v>80</v>
      </c>
      <c r="Q85" s="34" t="s">
        <v>73</v>
      </c>
      <c r="R85" s="34" t="s">
        <v>137</v>
      </c>
      <c r="S85" s="34" t="s">
        <v>138</v>
      </c>
      <c r="T85" s="34" t="s">
        <v>139</v>
      </c>
      <c r="U85" s="39" t="s">
        <v>77</v>
      </c>
      <c r="V85" s="39" t="s">
        <v>77</v>
      </c>
      <c r="W85" s="39" t="s">
        <v>140</v>
      </c>
      <c r="X85" s="34" t="s">
        <v>141</v>
      </c>
      <c r="Y85" s="34"/>
      <c r="Z85" s="36" t="s">
        <v>80</v>
      </c>
      <c r="AA85" s="40" t="s">
        <v>80</v>
      </c>
      <c r="AB85" s="34" t="s">
        <v>80</v>
      </c>
      <c r="AC85" s="40" t="s">
        <v>80</v>
      </c>
      <c r="AD85" s="28"/>
    </row>
    <row r="86" ht="14.25" customHeight="1">
      <c r="A86" s="1"/>
      <c r="B86" s="34" t="s">
        <v>310</v>
      </c>
      <c r="C86" s="34" t="s">
        <v>63</v>
      </c>
      <c r="D86" s="35" t="s">
        <v>151</v>
      </c>
      <c r="E86" s="35" t="s">
        <v>119</v>
      </c>
      <c r="F86" s="34" t="s">
        <v>97</v>
      </c>
      <c r="G86" s="34" t="s">
        <v>67</v>
      </c>
      <c r="H86" s="34">
        <v>75.0</v>
      </c>
      <c r="I86" s="34">
        <v>140.0</v>
      </c>
      <c r="J86" s="36">
        <v>0.7056</v>
      </c>
      <c r="K86" s="36">
        <v>0.504</v>
      </c>
      <c r="L86" s="36">
        <v>1.128</v>
      </c>
      <c r="M86" s="34">
        <v>89.0</v>
      </c>
      <c r="N86" s="34"/>
      <c r="O86" s="34">
        <v>0.038</v>
      </c>
      <c r="P86" s="39" t="s">
        <v>77</v>
      </c>
      <c r="Q86" s="34" t="s">
        <v>73</v>
      </c>
      <c r="R86" s="34" t="s">
        <v>125</v>
      </c>
      <c r="S86" s="34" t="s">
        <v>144</v>
      </c>
      <c r="T86" s="34">
        <v>50.0</v>
      </c>
      <c r="U86" s="39" t="s">
        <v>105</v>
      </c>
      <c r="V86" s="41" t="s">
        <v>77</v>
      </c>
      <c r="W86" s="39" t="s">
        <v>128</v>
      </c>
      <c r="X86" s="34" t="s">
        <v>152</v>
      </c>
      <c r="Y86" s="34" t="s">
        <v>153</v>
      </c>
      <c r="Z86" s="36" t="s">
        <v>100</v>
      </c>
      <c r="AA86" s="51" t="s">
        <v>154</v>
      </c>
      <c r="AB86" s="34" t="s">
        <v>100</v>
      </c>
      <c r="AC86" s="41" t="s">
        <v>77</v>
      </c>
      <c r="AD86" s="28"/>
    </row>
    <row r="87" ht="14.25" customHeight="1">
      <c r="A87" s="1"/>
      <c r="B87" s="34" t="s">
        <v>310</v>
      </c>
      <c r="C87" s="35" t="s">
        <v>63</v>
      </c>
      <c r="D87" s="35" t="s">
        <v>155</v>
      </c>
      <c r="E87" s="35" t="s">
        <v>156</v>
      </c>
      <c r="F87" s="36" t="s">
        <v>97</v>
      </c>
      <c r="G87" s="36" t="s">
        <v>67</v>
      </c>
      <c r="H87" s="34">
        <v>75.0</v>
      </c>
      <c r="I87" s="57">
        <v>143.5</v>
      </c>
      <c r="J87" s="58">
        <v>0.41694722222222225</v>
      </c>
      <c r="K87" s="59">
        <v>0.290555556</v>
      </c>
      <c r="L87" s="56" t="s">
        <v>77</v>
      </c>
      <c r="M87" s="35">
        <v>88.0</v>
      </c>
      <c r="N87" s="40"/>
      <c r="O87" s="36">
        <v>0.041</v>
      </c>
      <c r="P87" s="36">
        <v>0.99</v>
      </c>
      <c r="Q87" s="34" t="s">
        <v>73</v>
      </c>
      <c r="R87" s="34" t="s">
        <v>157</v>
      </c>
      <c r="S87" s="35" t="s">
        <v>144</v>
      </c>
      <c r="T87" s="36">
        <v>40.0</v>
      </c>
      <c r="U87" s="39" t="s">
        <v>105</v>
      </c>
      <c r="V87" s="41" t="s">
        <v>77</v>
      </c>
      <c r="W87" s="41" t="s">
        <v>158</v>
      </c>
      <c r="X87" s="35" t="s">
        <v>159</v>
      </c>
      <c r="Y87" s="35" t="s">
        <v>160</v>
      </c>
      <c r="Z87" s="36" t="s">
        <v>100</v>
      </c>
      <c r="AA87" s="51" t="s">
        <v>161</v>
      </c>
      <c r="AB87" s="34" t="s">
        <v>149</v>
      </c>
      <c r="AC87" s="51" t="s">
        <v>320</v>
      </c>
      <c r="AD87" s="28"/>
    </row>
    <row r="88" ht="14.25" customHeight="1">
      <c r="A88" s="1"/>
      <c r="B88" s="34" t="s">
        <v>310</v>
      </c>
      <c r="C88" s="34" t="s">
        <v>63</v>
      </c>
      <c r="D88" s="34" t="s">
        <v>163</v>
      </c>
      <c r="E88" s="35" t="s">
        <v>131</v>
      </c>
      <c r="F88" s="36" t="s">
        <v>97</v>
      </c>
      <c r="G88" s="36" t="s">
        <v>67</v>
      </c>
      <c r="H88" s="36">
        <v>75.0</v>
      </c>
      <c r="I88" s="57">
        <v>140.0</v>
      </c>
      <c r="J88" s="58">
        <v>0.7466666666666666</v>
      </c>
      <c r="K88" s="58">
        <v>0.533</v>
      </c>
      <c r="L88" s="58">
        <v>1.0826666666666667</v>
      </c>
      <c r="M88" s="34">
        <v>85.0</v>
      </c>
      <c r="N88" s="34"/>
      <c r="O88" s="34">
        <v>0.039</v>
      </c>
      <c r="P88" s="34">
        <v>0.7</v>
      </c>
      <c r="Q88" s="34" t="s">
        <v>73</v>
      </c>
      <c r="R88" s="34" t="s">
        <v>137</v>
      </c>
      <c r="S88" s="34" t="s">
        <v>108</v>
      </c>
      <c r="T88" s="34" t="s">
        <v>164</v>
      </c>
      <c r="U88" s="39" t="s">
        <v>105</v>
      </c>
      <c r="V88" s="39" t="s">
        <v>77</v>
      </c>
      <c r="W88" s="39" t="s">
        <v>140</v>
      </c>
      <c r="X88" s="35" t="s">
        <v>165</v>
      </c>
      <c r="Y88" s="34" t="s">
        <v>166</v>
      </c>
      <c r="Z88" s="36" t="s">
        <v>100</v>
      </c>
      <c r="AA88" s="51" t="s">
        <v>167</v>
      </c>
      <c r="AB88" s="34" t="s">
        <v>149</v>
      </c>
      <c r="AC88" s="41" t="s">
        <v>77</v>
      </c>
      <c r="AD88" s="28"/>
    </row>
    <row r="89" ht="15.0" customHeight="1">
      <c r="A89" s="1"/>
      <c r="B89" s="34" t="s">
        <v>310</v>
      </c>
      <c r="C89" s="34" t="s">
        <v>63</v>
      </c>
      <c r="D89" s="34" t="s">
        <v>321</v>
      </c>
      <c r="E89" s="35" t="s">
        <v>209</v>
      </c>
      <c r="F89" s="36" t="s">
        <v>97</v>
      </c>
      <c r="G89" s="36" t="s">
        <v>67</v>
      </c>
      <c r="H89" s="36">
        <v>75.0</v>
      </c>
      <c r="I89" s="57">
        <v>133.0</v>
      </c>
      <c r="J89" s="58">
        <v>0.08739999999999999</v>
      </c>
      <c r="K89" s="58">
        <v>0.060526316</v>
      </c>
      <c r="L89" s="58">
        <v>0.1482</v>
      </c>
      <c r="M89" s="34" t="s">
        <v>183</v>
      </c>
      <c r="N89" s="34"/>
      <c r="O89" s="34">
        <v>0.038</v>
      </c>
      <c r="P89" s="39" t="s">
        <v>77</v>
      </c>
      <c r="Q89" s="34" t="s">
        <v>73</v>
      </c>
      <c r="R89" s="34" t="s">
        <v>210</v>
      </c>
      <c r="S89" s="34" t="s">
        <v>144</v>
      </c>
      <c r="T89" s="34" t="s">
        <v>211</v>
      </c>
      <c r="U89" s="39" t="s">
        <v>105</v>
      </c>
      <c r="V89" s="39" t="s">
        <v>77</v>
      </c>
      <c r="W89" s="39" t="s">
        <v>188</v>
      </c>
      <c r="X89" s="34" t="s">
        <v>212</v>
      </c>
      <c r="Y89" s="34" t="s">
        <v>213</v>
      </c>
      <c r="Z89" s="36" t="s">
        <v>100</v>
      </c>
      <c r="AA89" s="51" t="s">
        <v>214</v>
      </c>
      <c r="AB89" s="34" t="s">
        <v>149</v>
      </c>
      <c r="AC89" s="51" t="s">
        <v>322</v>
      </c>
      <c r="AD89" s="28"/>
    </row>
    <row r="90" ht="14.25" customHeight="1">
      <c r="A90" s="1"/>
      <c r="B90" s="34" t="s">
        <v>310</v>
      </c>
      <c r="C90" s="35" t="s">
        <v>63</v>
      </c>
      <c r="D90" s="35" t="s">
        <v>178</v>
      </c>
      <c r="E90" s="35" t="s">
        <v>179</v>
      </c>
      <c r="F90" s="36" t="s">
        <v>66</v>
      </c>
      <c r="G90" s="34" t="s">
        <v>67</v>
      </c>
      <c r="H90" s="34">
        <v>75.0</v>
      </c>
      <c r="I90" s="57">
        <f>3.5/2.5*95</f>
        <v>133</v>
      </c>
      <c r="J90" s="58" t="s">
        <v>180</v>
      </c>
      <c r="K90" s="58" t="s">
        <v>181</v>
      </c>
      <c r="L90" s="36" t="s">
        <v>182</v>
      </c>
      <c r="M90" s="35" t="s">
        <v>183</v>
      </c>
      <c r="N90" s="40"/>
      <c r="O90" s="35" t="s">
        <v>184</v>
      </c>
      <c r="P90" s="41" t="s">
        <v>77</v>
      </c>
      <c r="Q90" s="34" t="s">
        <v>73</v>
      </c>
      <c r="R90" s="34" t="s">
        <v>185</v>
      </c>
      <c r="S90" s="35" t="s">
        <v>186</v>
      </c>
      <c r="T90" s="35" t="s">
        <v>187</v>
      </c>
      <c r="U90" s="39" t="s">
        <v>77</v>
      </c>
      <c r="V90" s="39" t="s">
        <v>77</v>
      </c>
      <c r="W90" s="39" t="s">
        <v>188</v>
      </c>
      <c r="X90" s="35" t="s">
        <v>189</v>
      </c>
      <c r="Y90" s="35"/>
      <c r="Z90" s="36" t="s">
        <v>80</v>
      </c>
      <c r="AA90" s="40" t="s">
        <v>80</v>
      </c>
      <c r="AB90" s="34" t="s">
        <v>80</v>
      </c>
      <c r="AC90" s="34" t="s">
        <v>80</v>
      </c>
      <c r="AD90" s="28"/>
    </row>
    <row r="91" ht="14.25" customHeight="1">
      <c r="A91" s="1"/>
      <c r="B91" s="34" t="s">
        <v>310</v>
      </c>
      <c r="C91" s="35" t="s">
        <v>63</v>
      </c>
      <c r="D91" s="35" t="s">
        <v>190</v>
      </c>
      <c r="E91" s="35" t="s">
        <v>82</v>
      </c>
      <c r="F91" s="36" t="s">
        <v>97</v>
      </c>
      <c r="G91" s="36" t="s">
        <v>67</v>
      </c>
      <c r="H91" s="34">
        <v>75.0</v>
      </c>
      <c r="I91" s="57">
        <f>44*3.5</f>
        <v>154</v>
      </c>
      <c r="J91" s="58">
        <f>0.117*3.5</f>
        <v>0.4095</v>
      </c>
      <c r="K91" s="59">
        <v>0.2425</v>
      </c>
      <c r="L91" s="58">
        <f>0.133*3.5</f>
        <v>0.4655</v>
      </c>
      <c r="M91" s="35">
        <v>100.0</v>
      </c>
      <c r="N91" s="40"/>
      <c r="O91" s="36">
        <v>0.044</v>
      </c>
      <c r="P91" s="41" t="s">
        <v>77</v>
      </c>
      <c r="Q91" s="34" t="s">
        <v>73</v>
      </c>
      <c r="R91" s="34" t="s">
        <v>88</v>
      </c>
      <c r="S91" s="34" t="s">
        <v>144</v>
      </c>
      <c r="T91" s="34">
        <v>95.0</v>
      </c>
      <c r="U91" s="39" t="s">
        <v>105</v>
      </c>
      <c r="V91" s="41" t="s">
        <v>77</v>
      </c>
      <c r="W91" s="39" t="s">
        <v>91</v>
      </c>
      <c r="X91" s="35" t="s">
        <v>191</v>
      </c>
      <c r="Y91" s="35" t="s">
        <v>192</v>
      </c>
      <c r="Z91" s="36" t="s">
        <v>100</v>
      </c>
      <c r="AA91" s="51" t="s">
        <v>193</v>
      </c>
      <c r="AB91" s="34" t="s">
        <v>149</v>
      </c>
      <c r="AC91" s="51" t="s">
        <v>323</v>
      </c>
      <c r="AD91" s="28"/>
    </row>
    <row r="92" ht="14.25" customHeight="1">
      <c r="A92" s="1"/>
      <c r="B92" s="34" t="s">
        <v>324</v>
      </c>
      <c r="C92" s="34" t="s">
        <v>63</v>
      </c>
      <c r="D92" s="34" t="s">
        <v>64</v>
      </c>
      <c r="E92" s="34" t="s">
        <v>65</v>
      </c>
      <c r="F92" s="35" t="s">
        <v>66</v>
      </c>
      <c r="G92" s="34" t="s">
        <v>67</v>
      </c>
      <c r="H92" s="36">
        <v>75.0</v>
      </c>
      <c r="I92" s="34" t="s">
        <v>68</v>
      </c>
      <c r="J92" s="37" t="s">
        <v>69</v>
      </c>
      <c r="K92" s="37" t="s">
        <v>70</v>
      </c>
      <c r="L92" s="38" t="s">
        <v>71</v>
      </c>
      <c r="M92" s="34">
        <v>80.0</v>
      </c>
      <c r="N92" s="34"/>
      <c r="O92" s="34" t="s">
        <v>72</v>
      </c>
      <c r="P92" s="34">
        <v>0.95</v>
      </c>
      <c r="Q92" s="34" t="s">
        <v>73</v>
      </c>
      <c r="R92" s="34" t="s">
        <v>74</v>
      </c>
      <c r="S92" s="34" t="s">
        <v>75</v>
      </c>
      <c r="T92" s="34" t="s">
        <v>76</v>
      </c>
      <c r="U92" s="39" t="s">
        <v>77</v>
      </c>
      <c r="V92" s="39" t="s">
        <v>77</v>
      </c>
      <c r="W92" s="39" t="s">
        <v>78</v>
      </c>
      <c r="X92" s="34" t="s">
        <v>79</v>
      </c>
      <c r="Y92" s="34"/>
      <c r="Z92" s="36" t="s">
        <v>80</v>
      </c>
      <c r="AA92" s="40" t="s">
        <v>80</v>
      </c>
      <c r="AB92" s="34" t="s">
        <v>80</v>
      </c>
      <c r="AC92" s="41" t="s">
        <v>77</v>
      </c>
      <c r="AD92" s="28"/>
    </row>
    <row r="93" ht="14.25" customHeight="1">
      <c r="A93" s="1"/>
      <c r="B93" s="34" t="s">
        <v>324</v>
      </c>
      <c r="C93" s="34" t="s">
        <v>63</v>
      </c>
      <c r="D93" s="34" t="s">
        <v>81</v>
      </c>
      <c r="E93" s="34" t="s">
        <v>82</v>
      </c>
      <c r="F93" s="35" t="s">
        <v>66</v>
      </c>
      <c r="G93" s="34" t="s">
        <v>67</v>
      </c>
      <c r="H93" s="36">
        <v>75.0</v>
      </c>
      <c r="I93" s="34" t="s">
        <v>83</v>
      </c>
      <c r="J93" s="35" t="s">
        <v>84</v>
      </c>
      <c r="K93" s="37" t="s">
        <v>85</v>
      </c>
      <c r="L93" s="35" t="s">
        <v>86</v>
      </c>
      <c r="M93" s="34">
        <v>100.0</v>
      </c>
      <c r="N93" s="34"/>
      <c r="O93" s="34" t="s">
        <v>87</v>
      </c>
      <c r="P93" s="39" t="s">
        <v>77</v>
      </c>
      <c r="Q93" s="34" t="s">
        <v>73</v>
      </c>
      <c r="R93" s="34" t="s">
        <v>88</v>
      </c>
      <c r="S93" s="34" t="s">
        <v>89</v>
      </c>
      <c r="T93" s="34" t="s">
        <v>90</v>
      </c>
      <c r="U93" s="39" t="s">
        <v>77</v>
      </c>
      <c r="V93" s="39" t="s">
        <v>77</v>
      </c>
      <c r="W93" s="39" t="s">
        <v>91</v>
      </c>
      <c r="X93" s="34" t="s">
        <v>92</v>
      </c>
      <c r="Y93" s="34"/>
      <c r="Z93" s="36" t="s">
        <v>80</v>
      </c>
      <c r="AA93" s="40" t="s">
        <v>80</v>
      </c>
      <c r="AB93" s="34" t="s">
        <v>80</v>
      </c>
      <c r="AC93" s="41" t="s">
        <v>77</v>
      </c>
      <c r="AD93" s="28"/>
    </row>
    <row r="94" ht="14.25" customHeight="1">
      <c r="A94" s="1"/>
      <c r="B94" s="34" t="s">
        <v>324</v>
      </c>
      <c r="C94" s="34" t="s">
        <v>63</v>
      </c>
      <c r="D94" s="34" t="s">
        <v>107</v>
      </c>
      <c r="E94" s="34" t="s">
        <v>65</v>
      </c>
      <c r="F94" s="35" t="s">
        <v>97</v>
      </c>
      <c r="G94" s="34" t="s">
        <v>67</v>
      </c>
      <c r="H94" s="36">
        <v>75.0</v>
      </c>
      <c r="I94" s="34">
        <v>140.0</v>
      </c>
      <c r="J94" s="37">
        <v>0.42938</v>
      </c>
      <c r="K94" s="37">
        <v>0.3067</v>
      </c>
      <c r="L94" s="37">
        <v>0.7</v>
      </c>
      <c r="M94" s="34">
        <v>75.0</v>
      </c>
      <c r="N94" s="34"/>
      <c r="O94" s="34">
        <v>0.038</v>
      </c>
      <c r="P94" s="34">
        <v>0.95</v>
      </c>
      <c r="Q94" s="34" t="s">
        <v>73</v>
      </c>
      <c r="R94" s="34" t="s">
        <v>74</v>
      </c>
      <c r="S94" s="34" t="s">
        <v>108</v>
      </c>
      <c r="T94" s="34">
        <v>20.0</v>
      </c>
      <c r="U94" s="39" t="s">
        <v>100</v>
      </c>
      <c r="V94" s="39" t="s">
        <v>77</v>
      </c>
      <c r="W94" s="39" t="s">
        <v>78</v>
      </c>
      <c r="X94" s="34" t="s">
        <v>109</v>
      </c>
      <c r="Y94" s="34" t="s">
        <v>110</v>
      </c>
      <c r="Z94" s="36" t="s">
        <v>100</v>
      </c>
      <c r="AA94" s="51" t="s">
        <v>111</v>
      </c>
      <c r="AB94" s="34" t="s">
        <v>100</v>
      </c>
      <c r="AC94" s="41" t="s">
        <v>77</v>
      </c>
      <c r="AD94" s="28"/>
    </row>
    <row r="95" ht="14.25" customHeight="1">
      <c r="A95" s="1"/>
      <c r="B95" s="34" t="s">
        <v>324</v>
      </c>
      <c r="C95" s="34" t="s">
        <v>63</v>
      </c>
      <c r="D95" s="35" t="s">
        <v>118</v>
      </c>
      <c r="E95" s="35" t="s">
        <v>119</v>
      </c>
      <c r="F95" s="34" t="s">
        <v>66</v>
      </c>
      <c r="G95" s="34" t="s">
        <v>67</v>
      </c>
      <c r="H95" s="34">
        <v>75.0</v>
      </c>
      <c r="I95" s="34" t="s">
        <v>120</v>
      </c>
      <c r="J95" s="36" t="s">
        <v>121</v>
      </c>
      <c r="K95" s="36" t="s">
        <v>122</v>
      </c>
      <c r="L95" s="56" t="s">
        <v>71</v>
      </c>
      <c r="M95" s="34" t="s">
        <v>123</v>
      </c>
      <c r="N95" s="34"/>
      <c r="O95" s="34" t="s">
        <v>124</v>
      </c>
      <c r="P95" s="39" t="s">
        <v>77</v>
      </c>
      <c r="Q95" s="34" t="s">
        <v>73</v>
      </c>
      <c r="R95" s="34" t="s">
        <v>125</v>
      </c>
      <c r="S95" s="34" t="s">
        <v>126</v>
      </c>
      <c r="T95" s="34" t="s">
        <v>127</v>
      </c>
      <c r="U95" s="39" t="s">
        <v>77</v>
      </c>
      <c r="V95" s="41" t="s">
        <v>77</v>
      </c>
      <c r="W95" s="39" t="s">
        <v>128</v>
      </c>
      <c r="X95" s="34" t="s">
        <v>129</v>
      </c>
      <c r="Y95" s="34"/>
      <c r="Z95" s="36" t="s">
        <v>80</v>
      </c>
      <c r="AA95" s="40" t="s">
        <v>80</v>
      </c>
      <c r="AB95" s="34" t="s">
        <v>80</v>
      </c>
      <c r="AC95" s="41" t="s">
        <v>77</v>
      </c>
      <c r="AD95" s="28"/>
    </row>
    <row r="96" ht="14.25" customHeight="1">
      <c r="A96" s="1"/>
      <c r="B96" s="34" t="s">
        <v>324</v>
      </c>
      <c r="C96" s="34" t="s">
        <v>63</v>
      </c>
      <c r="D96" s="34" t="s">
        <v>130</v>
      </c>
      <c r="E96" s="34" t="s">
        <v>131</v>
      </c>
      <c r="F96" s="35" t="s">
        <v>66</v>
      </c>
      <c r="G96" s="34" t="s">
        <v>67</v>
      </c>
      <c r="H96" s="36">
        <v>75.0</v>
      </c>
      <c r="I96" s="34" t="s">
        <v>132</v>
      </c>
      <c r="J96" s="37" t="s">
        <v>133</v>
      </c>
      <c r="K96" s="37" t="s">
        <v>134</v>
      </c>
      <c r="L96" s="38" t="s">
        <v>71</v>
      </c>
      <c r="M96" s="34" t="s">
        <v>135</v>
      </c>
      <c r="N96" s="34"/>
      <c r="O96" s="34" t="s">
        <v>136</v>
      </c>
      <c r="P96" s="34" t="s">
        <v>80</v>
      </c>
      <c r="Q96" s="34" t="s">
        <v>73</v>
      </c>
      <c r="R96" s="34" t="s">
        <v>137</v>
      </c>
      <c r="S96" s="34" t="s">
        <v>138</v>
      </c>
      <c r="T96" s="34" t="s">
        <v>139</v>
      </c>
      <c r="U96" s="39" t="s">
        <v>77</v>
      </c>
      <c r="V96" s="39" t="s">
        <v>77</v>
      </c>
      <c r="W96" s="39" t="s">
        <v>140</v>
      </c>
      <c r="X96" s="34" t="s">
        <v>141</v>
      </c>
      <c r="Y96" s="34"/>
      <c r="Z96" s="36" t="s">
        <v>80</v>
      </c>
      <c r="AA96" s="40" t="s">
        <v>80</v>
      </c>
      <c r="AB96" s="34" t="s">
        <v>80</v>
      </c>
      <c r="AC96" s="40" t="s">
        <v>80</v>
      </c>
      <c r="AD96" s="28"/>
    </row>
    <row r="97" ht="14.25" customHeight="1">
      <c r="A97" s="1"/>
      <c r="B97" s="34" t="s">
        <v>324</v>
      </c>
      <c r="C97" s="35" t="s">
        <v>63</v>
      </c>
      <c r="D97" s="35" t="s">
        <v>142</v>
      </c>
      <c r="E97" s="35" t="s">
        <v>131</v>
      </c>
      <c r="F97" s="36" t="s">
        <v>97</v>
      </c>
      <c r="G97" s="36" t="s">
        <v>67</v>
      </c>
      <c r="H97" s="34">
        <v>75.0</v>
      </c>
      <c r="I97" s="57">
        <v>150.53763440860214</v>
      </c>
      <c r="J97" s="58">
        <v>0.7090322580645161</v>
      </c>
      <c r="K97" s="59">
        <v>0.401</v>
      </c>
      <c r="L97" s="59">
        <v>1.0966666666666667</v>
      </c>
      <c r="M97" s="35" t="s">
        <v>143</v>
      </c>
      <c r="N97" s="40"/>
      <c r="O97" s="36">
        <v>0.043</v>
      </c>
      <c r="P97" s="41" t="s">
        <v>77</v>
      </c>
      <c r="Q97" s="34" t="s">
        <v>73</v>
      </c>
      <c r="R97" s="34" t="s">
        <v>137</v>
      </c>
      <c r="S97" s="35" t="s">
        <v>144</v>
      </c>
      <c r="T97" s="35" t="s">
        <v>145</v>
      </c>
      <c r="U97" s="39" t="s">
        <v>105</v>
      </c>
      <c r="V97" s="41" t="s">
        <v>77</v>
      </c>
      <c r="W97" s="39" t="s">
        <v>140</v>
      </c>
      <c r="X97" s="35" t="s">
        <v>146</v>
      </c>
      <c r="Y97" s="35" t="s">
        <v>147</v>
      </c>
      <c r="Z97" s="36" t="s">
        <v>100</v>
      </c>
      <c r="AA97" s="51" t="s">
        <v>148</v>
      </c>
      <c r="AB97" s="34" t="s">
        <v>149</v>
      </c>
      <c r="AC97" s="51" t="s">
        <v>202</v>
      </c>
      <c r="AD97" s="28"/>
    </row>
    <row r="98" ht="14.25" customHeight="1">
      <c r="A98" s="1"/>
      <c r="B98" s="34" t="s">
        <v>324</v>
      </c>
      <c r="C98" s="34" t="s">
        <v>63</v>
      </c>
      <c r="D98" s="35" t="s">
        <v>151</v>
      </c>
      <c r="E98" s="35" t="s">
        <v>119</v>
      </c>
      <c r="F98" s="34" t="s">
        <v>97</v>
      </c>
      <c r="G98" s="34" t="s">
        <v>67</v>
      </c>
      <c r="H98" s="34">
        <v>75.0</v>
      </c>
      <c r="I98" s="34">
        <v>140.0</v>
      </c>
      <c r="J98" s="58">
        <v>0.7056</v>
      </c>
      <c r="K98" s="36">
        <v>0.504</v>
      </c>
      <c r="L98" s="36">
        <v>1.128</v>
      </c>
      <c r="M98" s="34">
        <v>89.0</v>
      </c>
      <c r="N98" s="34"/>
      <c r="O98" s="34">
        <v>0.038</v>
      </c>
      <c r="P98" s="39" t="s">
        <v>77</v>
      </c>
      <c r="Q98" s="34" t="s">
        <v>73</v>
      </c>
      <c r="R98" s="34" t="s">
        <v>125</v>
      </c>
      <c r="S98" s="34" t="s">
        <v>144</v>
      </c>
      <c r="T98" s="34">
        <v>50.0</v>
      </c>
      <c r="U98" s="39" t="s">
        <v>105</v>
      </c>
      <c r="V98" s="41" t="s">
        <v>77</v>
      </c>
      <c r="W98" s="39" t="s">
        <v>128</v>
      </c>
      <c r="X98" s="34" t="s">
        <v>152</v>
      </c>
      <c r="Y98" s="34" t="s">
        <v>153</v>
      </c>
      <c r="Z98" s="36" t="s">
        <v>100</v>
      </c>
      <c r="AA98" s="51" t="s">
        <v>154</v>
      </c>
      <c r="AB98" s="34" t="s">
        <v>100</v>
      </c>
      <c r="AC98" s="41" t="s">
        <v>77</v>
      </c>
      <c r="AD98" s="28"/>
    </row>
    <row r="99" ht="14.25" customHeight="1">
      <c r="A99" s="1"/>
      <c r="B99" s="34" t="s">
        <v>324</v>
      </c>
      <c r="C99" s="35" t="s">
        <v>63</v>
      </c>
      <c r="D99" s="35" t="s">
        <v>155</v>
      </c>
      <c r="E99" s="35" t="s">
        <v>156</v>
      </c>
      <c r="F99" s="36" t="s">
        <v>97</v>
      </c>
      <c r="G99" s="36" t="s">
        <v>67</v>
      </c>
      <c r="H99" s="34">
        <v>75.0</v>
      </c>
      <c r="I99" s="57">
        <v>143.5</v>
      </c>
      <c r="J99" s="58">
        <v>0.41694722222222225</v>
      </c>
      <c r="K99" s="59">
        <v>0.290555556</v>
      </c>
      <c r="L99" s="56" t="s">
        <v>77</v>
      </c>
      <c r="M99" s="35">
        <v>88.0</v>
      </c>
      <c r="N99" s="40"/>
      <c r="O99" s="36">
        <v>0.041</v>
      </c>
      <c r="P99" s="36">
        <v>0.99</v>
      </c>
      <c r="Q99" s="34" t="s">
        <v>73</v>
      </c>
      <c r="R99" s="34" t="s">
        <v>157</v>
      </c>
      <c r="S99" s="35" t="s">
        <v>144</v>
      </c>
      <c r="T99" s="36">
        <v>40.0</v>
      </c>
      <c r="U99" s="39" t="s">
        <v>105</v>
      </c>
      <c r="V99" s="41" t="s">
        <v>77</v>
      </c>
      <c r="W99" s="41" t="s">
        <v>158</v>
      </c>
      <c r="X99" s="35" t="s">
        <v>159</v>
      </c>
      <c r="Y99" s="35" t="s">
        <v>160</v>
      </c>
      <c r="Z99" s="36" t="s">
        <v>100</v>
      </c>
      <c r="AA99" s="51" t="s">
        <v>161</v>
      </c>
      <c r="AB99" s="34" t="s">
        <v>149</v>
      </c>
      <c r="AC99" s="51" t="s">
        <v>325</v>
      </c>
      <c r="AD99" s="28"/>
    </row>
    <row r="100" ht="14.25" customHeight="1">
      <c r="A100" s="1"/>
      <c r="B100" s="34" t="s">
        <v>324</v>
      </c>
      <c r="C100" s="34" t="s">
        <v>63</v>
      </c>
      <c r="D100" s="34" t="s">
        <v>163</v>
      </c>
      <c r="E100" s="35" t="s">
        <v>131</v>
      </c>
      <c r="F100" s="36" t="s">
        <v>97</v>
      </c>
      <c r="G100" s="36" t="s">
        <v>67</v>
      </c>
      <c r="H100" s="34">
        <v>75.0</v>
      </c>
      <c r="I100" s="57">
        <v>140.0</v>
      </c>
      <c r="J100" s="58">
        <v>0.7466666666666666</v>
      </c>
      <c r="K100" s="59">
        <v>0.533</v>
      </c>
      <c r="L100" s="58">
        <v>1.0826666666666667</v>
      </c>
      <c r="M100" s="34">
        <v>85.0</v>
      </c>
      <c r="N100" s="34"/>
      <c r="O100" s="34">
        <v>0.039</v>
      </c>
      <c r="P100" s="34">
        <v>0.7</v>
      </c>
      <c r="Q100" s="34" t="s">
        <v>73</v>
      </c>
      <c r="R100" s="34" t="s">
        <v>137</v>
      </c>
      <c r="S100" s="34" t="s">
        <v>108</v>
      </c>
      <c r="T100" s="34" t="s">
        <v>164</v>
      </c>
      <c r="U100" s="39" t="s">
        <v>105</v>
      </c>
      <c r="V100" s="39" t="s">
        <v>77</v>
      </c>
      <c r="W100" s="39" t="s">
        <v>140</v>
      </c>
      <c r="X100" s="34" t="s">
        <v>165</v>
      </c>
      <c r="Y100" s="34" t="s">
        <v>166</v>
      </c>
      <c r="Z100" s="36" t="s">
        <v>100</v>
      </c>
      <c r="AA100" s="51" t="s">
        <v>167</v>
      </c>
      <c r="AB100" s="34" t="s">
        <v>149</v>
      </c>
      <c r="AC100" s="41" t="s">
        <v>77</v>
      </c>
      <c r="AD100" s="28"/>
    </row>
    <row r="101" ht="14.25" customHeight="1">
      <c r="A101" s="1"/>
      <c r="B101" s="44" t="s">
        <v>324</v>
      </c>
      <c r="C101" s="52" t="s">
        <v>94</v>
      </c>
      <c r="D101" s="52" t="s">
        <v>326</v>
      </c>
      <c r="E101" s="52" t="s">
        <v>169</v>
      </c>
      <c r="F101" s="45" t="s">
        <v>97</v>
      </c>
      <c r="G101" s="44" t="s">
        <v>67</v>
      </c>
      <c r="H101" s="45">
        <v>75.0</v>
      </c>
      <c r="I101" s="46">
        <v>109.375</v>
      </c>
      <c r="J101" s="47">
        <v>0.9094400000000001</v>
      </c>
      <c r="K101" s="60" t="s">
        <v>77</v>
      </c>
      <c r="L101" s="47">
        <v>1.8177600000000003</v>
      </c>
      <c r="M101" s="45">
        <v>0.0</v>
      </c>
      <c r="N101" s="40"/>
      <c r="O101" s="47">
        <v>0.031142857142857142</v>
      </c>
      <c r="P101" s="55" t="s">
        <v>77</v>
      </c>
      <c r="Q101" s="44" t="s">
        <v>98</v>
      </c>
      <c r="R101" s="52"/>
      <c r="S101" s="55" t="s">
        <v>77</v>
      </c>
      <c r="T101" s="55" t="s">
        <v>171</v>
      </c>
      <c r="U101" s="49" t="s">
        <v>100</v>
      </c>
      <c r="V101" s="55" t="s">
        <v>77</v>
      </c>
      <c r="W101" s="55" t="s">
        <v>172</v>
      </c>
      <c r="X101" s="52" t="s">
        <v>173</v>
      </c>
      <c r="Y101" s="52" t="s">
        <v>174</v>
      </c>
      <c r="Z101" s="45" t="s">
        <v>100</v>
      </c>
      <c r="AA101" s="50" t="s">
        <v>327</v>
      </c>
      <c r="AB101" s="52" t="s">
        <v>105</v>
      </c>
      <c r="AC101" s="50" t="s">
        <v>328</v>
      </c>
      <c r="AD101" s="28"/>
    </row>
    <row r="102" ht="14.25" customHeight="1">
      <c r="A102" s="1"/>
      <c r="B102" s="34" t="s">
        <v>324</v>
      </c>
      <c r="C102" s="35" t="s">
        <v>63</v>
      </c>
      <c r="D102" s="35" t="s">
        <v>178</v>
      </c>
      <c r="E102" s="35" t="s">
        <v>179</v>
      </c>
      <c r="F102" s="36" t="s">
        <v>66</v>
      </c>
      <c r="G102" s="34" t="s">
        <v>67</v>
      </c>
      <c r="H102" s="34">
        <v>75.0</v>
      </c>
      <c r="I102" s="57">
        <v>133.0</v>
      </c>
      <c r="J102" s="58" t="s">
        <v>180</v>
      </c>
      <c r="K102" s="58" t="s">
        <v>181</v>
      </c>
      <c r="L102" s="36" t="s">
        <v>182</v>
      </c>
      <c r="M102" s="35" t="s">
        <v>183</v>
      </c>
      <c r="N102" s="40"/>
      <c r="O102" s="35" t="s">
        <v>184</v>
      </c>
      <c r="P102" s="41" t="s">
        <v>77</v>
      </c>
      <c r="Q102" s="34" t="s">
        <v>73</v>
      </c>
      <c r="R102" s="34" t="s">
        <v>185</v>
      </c>
      <c r="S102" s="35" t="s">
        <v>186</v>
      </c>
      <c r="T102" s="35" t="s">
        <v>187</v>
      </c>
      <c r="U102" s="39" t="s">
        <v>77</v>
      </c>
      <c r="V102" s="39" t="s">
        <v>77</v>
      </c>
      <c r="W102" s="39" t="s">
        <v>188</v>
      </c>
      <c r="X102" s="35" t="s">
        <v>189</v>
      </c>
      <c r="Y102" s="35"/>
      <c r="Z102" s="36" t="s">
        <v>80</v>
      </c>
      <c r="AA102" s="40" t="s">
        <v>80</v>
      </c>
      <c r="AB102" s="34" t="s">
        <v>80</v>
      </c>
      <c r="AC102" s="34" t="s">
        <v>80</v>
      </c>
      <c r="AD102" s="28"/>
    </row>
    <row r="103" ht="14.25" customHeight="1">
      <c r="A103" s="1"/>
      <c r="B103" s="34" t="s">
        <v>324</v>
      </c>
      <c r="C103" s="35" t="s">
        <v>63</v>
      </c>
      <c r="D103" s="35" t="s">
        <v>190</v>
      </c>
      <c r="E103" s="35" t="s">
        <v>82</v>
      </c>
      <c r="F103" s="36" t="s">
        <v>97</v>
      </c>
      <c r="G103" s="36" t="s">
        <v>67</v>
      </c>
      <c r="H103" s="34">
        <v>75.0</v>
      </c>
      <c r="I103" s="57">
        <v>154.0</v>
      </c>
      <c r="J103" s="58">
        <v>0.40950000000000003</v>
      </c>
      <c r="K103" s="59">
        <v>0.2425</v>
      </c>
      <c r="L103" s="58">
        <v>0.4655</v>
      </c>
      <c r="M103" s="35">
        <v>100.0</v>
      </c>
      <c r="N103" s="40"/>
      <c r="O103" s="36">
        <v>0.044</v>
      </c>
      <c r="P103" s="41" t="s">
        <v>77</v>
      </c>
      <c r="Q103" s="34" t="s">
        <v>73</v>
      </c>
      <c r="R103" s="34" t="s">
        <v>88</v>
      </c>
      <c r="S103" s="34" t="s">
        <v>144</v>
      </c>
      <c r="T103" s="34">
        <v>95.0</v>
      </c>
      <c r="U103" s="39" t="s">
        <v>105</v>
      </c>
      <c r="V103" s="41" t="s">
        <v>77</v>
      </c>
      <c r="W103" s="39" t="s">
        <v>91</v>
      </c>
      <c r="X103" s="35" t="s">
        <v>191</v>
      </c>
      <c r="Y103" s="35" t="s">
        <v>192</v>
      </c>
      <c r="Z103" s="36" t="s">
        <v>100</v>
      </c>
      <c r="AA103" s="51" t="s">
        <v>193</v>
      </c>
      <c r="AB103" s="34" t="s">
        <v>149</v>
      </c>
      <c r="AC103" s="51" t="s">
        <v>194</v>
      </c>
      <c r="AD103" s="28"/>
    </row>
    <row r="104" ht="14.25" customHeight="1">
      <c r="A104" s="1"/>
      <c r="C104" s="74"/>
      <c r="D104" s="75" t="s">
        <v>329</v>
      </c>
      <c r="E104" s="74"/>
      <c r="F104" s="76"/>
      <c r="G104" s="76"/>
      <c r="H104" s="77"/>
      <c r="I104" s="78"/>
      <c r="J104" s="78"/>
      <c r="K104" s="78"/>
      <c r="L104" s="79"/>
      <c r="M104" s="76"/>
      <c r="N104" s="76"/>
      <c r="O104" s="76"/>
      <c r="P104" s="76"/>
      <c r="Q104" s="76"/>
      <c r="R104" s="76"/>
      <c r="S104" s="76"/>
      <c r="T104" s="76"/>
      <c r="U104" s="76"/>
      <c r="V104" s="76"/>
      <c r="W104" s="76"/>
      <c r="X104" s="74"/>
      <c r="Y104" s="74"/>
      <c r="Z104" s="80"/>
      <c r="AA104" s="76"/>
      <c r="AB104" s="76"/>
      <c r="AC104" s="76"/>
      <c r="AD104" s="74"/>
    </row>
    <row r="105" ht="14.25" customHeight="1">
      <c r="A105" s="1"/>
      <c r="F105" s="77"/>
      <c r="G105" s="74"/>
      <c r="H105" s="77"/>
      <c r="I105" s="81"/>
      <c r="J105" s="82"/>
      <c r="K105" s="83"/>
      <c r="L105" s="82"/>
      <c r="M105" s="77"/>
      <c r="N105" s="84"/>
      <c r="O105" s="82"/>
      <c r="P105" s="84"/>
      <c r="Q105" s="84"/>
      <c r="R105" s="84"/>
      <c r="S105" s="84"/>
      <c r="T105" s="84"/>
      <c r="U105" s="84"/>
      <c r="V105" s="84"/>
      <c r="W105" s="84"/>
      <c r="Z105" s="77"/>
      <c r="AA105" s="85"/>
      <c r="AC105" s="85"/>
    </row>
    <row r="106" ht="14.25" customHeight="1">
      <c r="A106" s="1"/>
    </row>
    <row r="107" ht="14.25" customHeight="1">
      <c r="A107" s="1"/>
    </row>
    <row r="108" ht="14.25" customHeight="1">
      <c r="A108" s="1"/>
    </row>
    <row r="109" ht="14.25" customHeight="1">
      <c r="A109" s="1"/>
    </row>
    <row r="110" ht="14.25" customHeight="1">
      <c r="A110" s="1"/>
    </row>
    <row r="111" ht="14.25" customHeight="1">
      <c r="A111" s="1"/>
    </row>
    <row r="112" ht="14.25" customHeight="1">
      <c r="A112" s="1"/>
    </row>
    <row r="113" ht="14.25" customHeight="1">
      <c r="A113" s="1"/>
    </row>
    <row r="114" ht="14.25" customHeight="1">
      <c r="A114" s="1"/>
    </row>
    <row r="115" ht="14.25" customHeight="1">
      <c r="A115" s="1"/>
    </row>
    <row r="116" ht="14.25" customHeight="1">
      <c r="A116" s="1"/>
    </row>
    <row r="117" ht="14.25" customHeight="1">
      <c r="A117" s="1"/>
    </row>
    <row r="118" ht="14.25" customHeight="1">
      <c r="A118" s="1"/>
    </row>
    <row r="119" ht="14.25" customHeight="1">
      <c r="A119" s="1"/>
    </row>
    <row r="120" ht="14.25" customHeight="1">
      <c r="A120" s="1"/>
    </row>
    <row r="121" ht="14.25" customHeight="1">
      <c r="A121" s="1"/>
    </row>
    <row r="122" ht="14.25" customHeight="1">
      <c r="A122" s="1"/>
    </row>
    <row r="123" ht="14.25" customHeight="1">
      <c r="A123" s="1"/>
    </row>
    <row r="124" ht="14.25" customHeight="1">
      <c r="A124" s="1"/>
    </row>
    <row r="125" ht="14.25" customHeight="1">
      <c r="A125" s="1"/>
    </row>
    <row r="126" ht="14.25" customHeight="1">
      <c r="A126" s="1"/>
    </row>
    <row r="127" ht="14.25" customHeight="1">
      <c r="A127" s="1"/>
    </row>
    <row r="128" ht="14.25" customHeight="1">
      <c r="A128" s="1"/>
    </row>
    <row r="129" ht="14.25" customHeight="1">
      <c r="A129" s="1"/>
    </row>
    <row r="130" ht="14.25" customHeight="1">
      <c r="A130" s="1"/>
    </row>
    <row r="131" ht="14.25" customHeight="1">
      <c r="A131" s="1"/>
    </row>
    <row r="132" ht="14.25" customHeight="1">
      <c r="A132" s="1"/>
    </row>
    <row r="133" ht="14.25" customHeight="1">
      <c r="A133" s="1"/>
    </row>
    <row r="134" ht="14.25" customHeight="1">
      <c r="A134" s="1"/>
    </row>
    <row r="135" ht="14.25" customHeight="1">
      <c r="A135" s="1"/>
    </row>
    <row r="136" ht="14.25" customHeight="1">
      <c r="A136" s="1"/>
    </row>
    <row r="137" ht="14.25" customHeight="1">
      <c r="A137" s="1"/>
    </row>
    <row r="138" ht="14.25" customHeight="1">
      <c r="A138" s="1"/>
    </row>
    <row r="139" ht="14.25" customHeight="1">
      <c r="A139" s="1"/>
    </row>
    <row r="140" ht="14.25" customHeight="1">
      <c r="A140" s="1"/>
    </row>
    <row r="141" ht="14.25" customHeight="1">
      <c r="A141" s="1"/>
    </row>
    <row r="142" ht="14.25" customHeight="1">
      <c r="A142" s="1"/>
    </row>
    <row r="143" ht="14.25" customHeight="1">
      <c r="A143" s="1"/>
    </row>
    <row r="144" ht="14.25" customHeight="1">
      <c r="A144" s="1"/>
    </row>
    <row r="145" ht="14.25" customHeight="1">
      <c r="A145" s="1"/>
    </row>
    <row r="146" ht="14.25" customHeight="1">
      <c r="A146" s="1"/>
    </row>
    <row r="147" ht="14.25" customHeight="1">
      <c r="A147" s="1"/>
    </row>
    <row r="148" ht="14.25" customHeight="1">
      <c r="A148" s="1"/>
    </row>
    <row r="149" ht="14.25" customHeight="1">
      <c r="A149" s="1"/>
    </row>
    <row r="150" ht="14.25" customHeight="1">
      <c r="A150" s="1"/>
    </row>
    <row r="151" ht="14.25" customHeight="1">
      <c r="A151" s="1"/>
    </row>
    <row r="152" ht="14.25" customHeight="1">
      <c r="A152" s="1"/>
    </row>
    <row r="153" ht="14.25" customHeight="1">
      <c r="A153" s="1"/>
    </row>
    <row r="154" ht="14.25" customHeight="1">
      <c r="A154" s="1"/>
    </row>
    <row r="155" ht="14.25" customHeight="1">
      <c r="A155" s="1"/>
    </row>
    <row r="156" ht="14.25" customHeight="1">
      <c r="A156" s="1"/>
    </row>
    <row r="157" ht="14.25" customHeight="1">
      <c r="A157" s="1"/>
    </row>
    <row r="158" ht="14.25" customHeight="1">
      <c r="A158" s="1"/>
    </row>
    <row r="159" ht="14.25" customHeight="1">
      <c r="A159" s="1"/>
    </row>
    <row r="160" ht="14.25" customHeight="1">
      <c r="A160" s="1"/>
    </row>
    <row r="161" ht="14.25" customHeight="1">
      <c r="A161" s="1"/>
    </row>
    <row r="162" ht="14.25" customHeight="1">
      <c r="A162" s="1"/>
    </row>
    <row r="163" ht="14.25" customHeight="1">
      <c r="A163" s="1"/>
    </row>
    <row r="164" ht="14.25" customHeight="1">
      <c r="A164" s="1"/>
    </row>
    <row r="165" ht="14.25" customHeight="1">
      <c r="A165" s="1"/>
    </row>
    <row r="166" ht="14.25" customHeight="1">
      <c r="A166" s="1"/>
    </row>
    <row r="167" ht="14.25" customHeight="1">
      <c r="A167" s="1"/>
    </row>
    <row r="168" ht="14.25" customHeight="1">
      <c r="A168" s="1"/>
    </row>
    <row r="169" ht="14.25" customHeight="1">
      <c r="A169" s="1"/>
    </row>
    <row r="170" ht="14.25" customHeight="1">
      <c r="A170" s="1"/>
    </row>
    <row r="171" ht="14.25" customHeight="1">
      <c r="A171" s="1"/>
    </row>
    <row r="172" ht="14.25" customHeight="1">
      <c r="A172" s="1"/>
    </row>
    <row r="173" ht="14.25" customHeight="1">
      <c r="A173" s="1"/>
    </row>
    <row r="174" ht="14.25" customHeight="1">
      <c r="A174" s="1"/>
    </row>
    <row r="175" ht="14.25" customHeight="1">
      <c r="A175" s="1"/>
    </row>
    <row r="176" ht="14.25" customHeight="1">
      <c r="A176" s="1"/>
    </row>
    <row r="177" ht="14.25" customHeight="1">
      <c r="A177" s="1"/>
    </row>
    <row r="178" ht="14.25" customHeight="1">
      <c r="A178" s="1"/>
    </row>
    <row r="179" ht="14.25" customHeight="1">
      <c r="A179" s="1"/>
    </row>
    <row r="180" ht="14.25" customHeight="1">
      <c r="A180" s="1"/>
    </row>
    <row r="181" ht="14.25" customHeight="1">
      <c r="A181" s="1"/>
    </row>
    <row r="182" ht="14.25" customHeight="1">
      <c r="A182" s="1"/>
    </row>
    <row r="183" ht="14.25" customHeight="1">
      <c r="A183" s="1"/>
    </row>
    <row r="184" ht="14.25" customHeight="1">
      <c r="A184" s="1"/>
    </row>
    <row r="185" ht="14.25" customHeight="1">
      <c r="A185" s="1"/>
    </row>
    <row r="186" ht="14.25" customHeight="1">
      <c r="A186" s="1"/>
    </row>
    <row r="187" ht="14.25" customHeight="1">
      <c r="A187" s="1"/>
    </row>
    <row r="188" ht="14.25" customHeight="1">
      <c r="A188" s="1"/>
    </row>
    <row r="189" ht="14.25" customHeight="1">
      <c r="A189" s="1"/>
    </row>
    <row r="190" ht="14.25" customHeight="1">
      <c r="A190" s="1"/>
    </row>
    <row r="191" ht="14.25" customHeight="1">
      <c r="A191" s="1"/>
    </row>
    <row r="192" ht="14.25" customHeight="1">
      <c r="A192" s="1"/>
    </row>
    <row r="193" ht="14.25" customHeight="1">
      <c r="A193" s="1"/>
    </row>
    <row r="194" ht="14.25" customHeight="1">
      <c r="A194" s="1"/>
    </row>
    <row r="195" ht="14.25" customHeight="1">
      <c r="A195" s="1"/>
    </row>
    <row r="196" ht="14.25" customHeight="1">
      <c r="A196" s="1"/>
    </row>
    <row r="197" ht="14.25" customHeight="1">
      <c r="A197" s="1"/>
    </row>
    <row r="198" ht="14.25" customHeight="1">
      <c r="A198" s="1"/>
    </row>
    <row r="199" ht="14.25" customHeight="1">
      <c r="A199" s="1"/>
    </row>
    <row r="200" ht="14.25" customHeight="1">
      <c r="A200" s="1"/>
    </row>
    <row r="201" ht="14.25" customHeight="1">
      <c r="A201" s="1"/>
    </row>
    <row r="202" ht="14.25" customHeight="1">
      <c r="A202" s="1"/>
    </row>
    <row r="203" ht="14.25" customHeight="1">
      <c r="A203" s="1"/>
    </row>
    <row r="204" ht="14.25" customHeight="1">
      <c r="A204" s="1"/>
    </row>
    <row r="205" ht="14.25" customHeight="1">
      <c r="A205" s="1"/>
    </row>
    <row r="206" ht="14.25" customHeight="1">
      <c r="A206" s="1"/>
    </row>
    <row r="207" ht="14.25" customHeight="1">
      <c r="A207" s="1"/>
    </row>
    <row r="208" ht="14.25" customHeight="1">
      <c r="A208" s="1"/>
    </row>
    <row r="209" ht="14.25" customHeight="1">
      <c r="A209" s="1"/>
    </row>
    <row r="210" ht="14.25" customHeight="1">
      <c r="A210" s="1"/>
    </row>
    <row r="211" ht="14.25" customHeight="1">
      <c r="A211" s="1"/>
    </row>
    <row r="212" ht="14.25" customHeight="1">
      <c r="A212" s="1"/>
    </row>
    <row r="213" ht="14.25" customHeight="1">
      <c r="A213" s="1"/>
    </row>
    <row r="214" ht="14.25" customHeight="1">
      <c r="A214" s="1"/>
    </row>
    <row r="215" ht="14.25" customHeight="1">
      <c r="A215" s="1"/>
    </row>
    <row r="216" ht="14.25" customHeight="1">
      <c r="A216" s="1"/>
    </row>
    <row r="217" ht="14.25" customHeight="1">
      <c r="A217" s="1"/>
    </row>
    <row r="218" ht="14.25" customHeight="1">
      <c r="A218" s="1"/>
    </row>
    <row r="219" ht="14.25" customHeight="1">
      <c r="A219" s="1"/>
    </row>
    <row r="220" ht="14.25" customHeight="1">
      <c r="A220" s="1"/>
    </row>
    <row r="221" ht="14.25" customHeight="1">
      <c r="A221" s="1"/>
    </row>
    <row r="222" ht="14.25" customHeight="1">
      <c r="A222" s="1"/>
    </row>
    <row r="223" ht="14.25" customHeight="1">
      <c r="A223" s="1"/>
    </row>
    <row r="224" ht="14.25" customHeight="1">
      <c r="A224" s="1"/>
    </row>
    <row r="225" ht="14.25" customHeight="1">
      <c r="A225" s="1"/>
    </row>
    <row r="226" ht="14.25" customHeight="1">
      <c r="A226" s="1"/>
    </row>
    <row r="227" ht="14.25" customHeight="1">
      <c r="A227" s="1"/>
    </row>
    <row r="228" ht="14.25" customHeight="1">
      <c r="A228" s="1"/>
    </row>
    <row r="229" ht="14.25" customHeight="1">
      <c r="A229" s="1"/>
    </row>
    <row r="230" ht="14.25" customHeight="1">
      <c r="A230" s="1"/>
    </row>
    <row r="231" ht="14.25" customHeight="1">
      <c r="A231" s="1"/>
    </row>
    <row r="232" ht="14.25" customHeight="1">
      <c r="A232" s="1"/>
    </row>
    <row r="233" ht="14.25" customHeight="1">
      <c r="A233" s="1"/>
    </row>
    <row r="234" ht="14.25" customHeight="1">
      <c r="A234" s="1"/>
    </row>
    <row r="235" ht="14.25" customHeight="1">
      <c r="A235" s="1"/>
    </row>
    <row r="236" ht="14.25" customHeight="1">
      <c r="A236" s="1"/>
    </row>
    <row r="237" ht="14.25" customHeight="1">
      <c r="A237" s="1"/>
    </row>
    <row r="238" ht="14.25" customHeight="1">
      <c r="A238" s="1"/>
    </row>
    <row r="239" ht="14.25" customHeight="1">
      <c r="A239" s="1"/>
    </row>
    <row r="240" ht="14.25" customHeight="1">
      <c r="A240" s="1"/>
    </row>
    <row r="241" ht="14.25" customHeight="1">
      <c r="A241" s="1"/>
    </row>
    <row r="242" ht="14.25" customHeight="1">
      <c r="A242" s="1"/>
    </row>
    <row r="243" ht="14.25" customHeight="1">
      <c r="A243" s="1"/>
    </row>
    <row r="244" ht="14.25" customHeight="1">
      <c r="A244" s="1"/>
    </row>
    <row r="245" ht="14.25" customHeight="1">
      <c r="A245" s="1"/>
    </row>
    <row r="246" ht="14.25" customHeight="1">
      <c r="A246" s="1"/>
    </row>
    <row r="247" ht="14.25" customHeight="1">
      <c r="A247" s="1"/>
    </row>
    <row r="248" ht="14.25" customHeight="1">
      <c r="A248" s="1"/>
    </row>
    <row r="249" ht="14.25" customHeight="1">
      <c r="A249" s="1"/>
    </row>
    <row r="250" ht="14.25" customHeight="1">
      <c r="A250" s="1"/>
    </row>
    <row r="251" ht="14.25" customHeight="1">
      <c r="A251" s="1"/>
    </row>
    <row r="252" ht="14.25" customHeight="1">
      <c r="A252" s="1"/>
    </row>
    <row r="253" ht="14.25" customHeight="1">
      <c r="A253" s="1"/>
    </row>
    <row r="254" ht="14.25" customHeight="1">
      <c r="A254" s="1"/>
    </row>
    <row r="255" ht="14.25" customHeight="1">
      <c r="A255" s="1"/>
    </row>
    <row r="256" ht="14.25" customHeight="1">
      <c r="A256" s="1"/>
    </row>
    <row r="257" ht="14.25" customHeight="1">
      <c r="A257" s="1"/>
    </row>
    <row r="258" ht="14.25" customHeight="1">
      <c r="A258" s="1"/>
    </row>
    <row r="259" ht="14.25" customHeight="1">
      <c r="A259" s="1"/>
    </row>
    <row r="260" ht="14.25" customHeight="1">
      <c r="A260" s="1"/>
    </row>
    <row r="261" ht="14.25" customHeight="1">
      <c r="A261" s="1"/>
    </row>
    <row r="262" ht="14.25" customHeight="1">
      <c r="A262" s="1"/>
    </row>
    <row r="263" ht="14.25" customHeight="1">
      <c r="A263" s="1"/>
    </row>
    <row r="264" ht="14.25" customHeight="1">
      <c r="A264" s="1"/>
    </row>
    <row r="265" ht="14.25" customHeight="1">
      <c r="A265" s="1"/>
    </row>
    <row r="266" ht="14.25" customHeight="1">
      <c r="A266" s="1"/>
    </row>
    <row r="267" ht="14.25" customHeight="1">
      <c r="A267" s="1"/>
    </row>
    <row r="268" ht="14.25" customHeight="1">
      <c r="A268" s="1"/>
    </row>
    <row r="269" ht="14.25" customHeight="1">
      <c r="A269" s="1"/>
    </row>
    <row r="270" ht="14.25" customHeight="1">
      <c r="A270" s="1"/>
    </row>
    <row r="271" ht="14.25" customHeight="1">
      <c r="A271" s="1"/>
    </row>
    <row r="272" ht="14.25" customHeight="1">
      <c r="A272" s="1"/>
    </row>
    <row r="273" ht="14.25" customHeight="1">
      <c r="A273" s="1"/>
    </row>
    <row r="274" ht="14.25" customHeight="1">
      <c r="A274" s="1"/>
    </row>
    <row r="275" ht="14.25" customHeight="1">
      <c r="A275" s="1"/>
    </row>
    <row r="276" ht="14.25" customHeight="1">
      <c r="A276" s="1"/>
    </row>
    <row r="277" ht="14.25" customHeight="1">
      <c r="A277" s="1"/>
    </row>
    <row r="278" ht="14.25" customHeight="1">
      <c r="A278" s="1"/>
    </row>
    <row r="279" ht="14.25" customHeight="1">
      <c r="A279" s="1"/>
    </row>
    <row r="280" ht="14.25" customHeight="1">
      <c r="A280" s="1"/>
    </row>
    <row r="281" ht="14.25" customHeight="1">
      <c r="A281" s="1"/>
    </row>
    <row r="282" ht="14.25" customHeight="1">
      <c r="A282" s="1"/>
    </row>
    <row r="283" ht="14.25" customHeight="1">
      <c r="A283" s="1"/>
    </row>
    <row r="284" ht="14.25" customHeight="1">
      <c r="A284" s="1"/>
    </row>
    <row r="285" ht="14.25" customHeight="1">
      <c r="A285" s="1"/>
    </row>
    <row r="286" ht="14.25" customHeight="1">
      <c r="A286" s="1"/>
    </row>
    <row r="287" ht="14.25" customHeight="1">
      <c r="A287" s="1"/>
    </row>
    <row r="288" ht="14.25" customHeight="1">
      <c r="A288" s="1"/>
    </row>
    <row r="289" ht="14.25" customHeight="1">
      <c r="A289" s="1"/>
    </row>
    <row r="290" ht="14.25" customHeight="1">
      <c r="A290" s="1"/>
    </row>
    <row r="291" ht="14.25" customHeight="1">
      <c r="A291" s="1"/>
    </row>
    <row r="292" ht="14.25" customHeight="1">
      <c r="A292" s="1"/>
    </row>
    <row r="293" ht="14.25" customHeight="1">
      <c r="A293" s="1"/>
    </row>
    <row r="294" ht="14.25" customHeight="1">
      <c r="A294" s="1"/>
    </row>
    <row r="295" ht="14.25" customHeight="1">
      <c r="A295" s="1"/>
    </row>
    <row r="296" ht="14.25" customHeight="1">
      <c r="A296" s="1"/>
    </row>
    <row r="297" ht="14.25" customHeight="1">
      <c r="A297" s="1"/>
    </row>
    <row r="298" ht="14.25" customHeight="1">
      <c r="A298" s="1"/>
    </row>
    <row r="299" ht="14.25" customHeight="1">
      <c r="A299" s="1"/>
    </row>
    <row r="300" ht="14.25" customHeight="1">
      <c r="A300" s="1"/>
    </row>
    <row r="301" ht="14.25" customHeight="1">
      <c r="A301" s="1"/>
    </row>
    <row r="302" ht="14.25" customHeight="1">
      <c r="A302" s="1"/>
    </row>
    <row r="303" ht="14.25" customHeight="1">
      <c r="A303" s="1"/>
    </row>
    <row r="304" ht="14.25" customHeight="1">
      <c r="A304" s="1"/>
    </row>
    <row r="305" ht="14.25" customHeight="1">
      <c r="A305" s="1"/>
    </row>
    <row r="306" ht="14.25" customHeight="1">
      <c r="A306" s="1"/>
    </row>
    <row r="307" ht="14.25" customHeight="1">
      <c r="A307" s="1"/>
    </row>
    <row r="308" ht="14.25" customHeight="1">
      <c r="A308" s="1"/>
    </row>
    <row r="309" ht="14.25" customHeight="1">
      <c r="A309" s="1"/>
    </row>
    <row r="310" ht="14.25" customHeight="1">
      <c r="A310" s="1"/>
    </row>
    <row r="311" ht="14.25" customHeight="1">
      <c r="A311" s="1"/>
    </row>
    <row r="312" ht="14.25" customHeight="1">
      <c r="A312" s="1"/>
    </row>
    <row r="313" ht="14.25" customHeight="1">
      <c r="A313" s="1"/>
    </row>
    <row r="314" ht="14.25" customHeight="1">
      <c r="A314" s="1"/>
    </row>
    <row r="315" ht="14.25" customHeight="1">
      <c r="A315" s="1"/>
    </row>
    <row r="316" ht="14.25" customHeight="1">
      <c r="A316" s="1"/>
    </row>
    <row r="317" ht="14.25" customHeight="1">
      <c r="A317" s="1"/>
    </row>
    <row r="318" ht="14.25" customHeight="1">
      <c r="A318" s="1"/>
    </row>
    <row r="319" ht="14.25" customHeight="1">
      <c r="A319" s="1"/>
    </row>
    <row r="320" ht="14.25" customHeight="1">
      <c r="A320" s="1"/>
    </row>
    <row r="321" ht="14.25" customHeight="1">
      <c r="A321" s="1"/>
    </row>
    <row r="322" ht="14.25" customHeight="1">
      <c r="A322" s="1"/>
    </row>
    <row r="323" ht="14.25" customHeight="1">
      <c r="A323" s="1"/>
    </row>
    <row r="324" ht="14.25" customHeight="1">
      <c r="A324" s="1"/>
    </row>
    <row r="325" ht="14.25" customHeight="1">
      <c r="A325" s="1"/>
    </row>
    <row r="326" ht="14.25" customHeight="1">
      <c r="A326" s="1"/>
    </row>
    <row r="327" ht="14.25" customHeight="1">
      <c r="A327" s="1"/>
    </row>
    <row r="328" ht="14.25" customHeight="1">
      <c r="A328" s="1"/>
    </row>
    <row r="329" ht="14.25" customHeight="1">
      <c r="A329" s="1"/>
    </row>
    <row r="330" ht="14.25" customHeight="1">
      <c r="A330" s="1"/>
    </row>
    <row r="331" ht="14.25" customHeight="1">
      <c r="A331" s="1"/>
    </row>
    <row r="332" ht="14.25" customHeight="1">
      <c r="A332" s="1"/>
    </row>
    <row r="333" ht="14.25" customHeight="1">
      <c r="A333" s="1"/>
    </row>
    <row r="334" ht="14.25" customHeight="1">
      <c r="A334" s="1"/>
    </row>
    <row r="335" ht="14.25" customHeight="1">
      <c r="A335" s="1"/>
    </row>
    <row r="336" ht="14.25" customHeight="1">
      <c r="A336" s="1"/>
    </row>
    <row r="337" ht="14.25" customHeight="1">
      <c r="A337" s="1"/>
    </row>
    <row r="338" ht="14.25" customHeight="1">
      <c r="A338" s="1"/>
    </row>
    <row r="339" ht="14.25" customHeight="1">
      <c r="A339" s="1"/>
    </row>
    <row r="340" ht="14.25" customHeight="1">
      <c r="A340" s="1"/>
    </row>
    <row r="341" ht="14.25" customHeight="1">
      <c r="A341" s="1"/>
    </row>
    <row r="342" ht="14.25" customHeight="1">
      <c r="A342" s="1"/>
    </row>
    <row r="343" ht="14.25" customHeight="1">
      <c r="A343" s="1"/>
    </row>
    <row r="344" ht="14.25" customHeight="1">
      <c r="A344" s="1"/>
    </row>
    <row r="345" ht="14.25" customHeight="1">
      <c r="A345" s="1"/>
    </row>
    <row r="346" ht="14.25" customHeight="1">
      <c r="A346" s="1"/>
    </row>
    <row r="347" ht="14.25" customHeight="1">
      <c r="A347" s="1"/>
    </row>
    <row r="348" ht="14.25" customHeight="1">
      <c r="A348" s="1"/>
    </row>
    <row r="349" ht="14.25" customHeight="1">
      <c r="A349" s="1"/>
    </row>
    <row r="350" ht="14.25" customHeight="1">
      <c r="A350" s="1"/>
    </row>
    <row r="351" ht="14.25" customHeight="1">
      <c r="A351" s="1"/>
    </row>
    <row r="352" ht="14.25" customHeight="1">
      <c r="A352" s="1"/>
    </row>
    <row r="353" ht="14.25" customHeight="1">
      <c r="A353" s="1"/>
    </row>
    <row r="354" ht="14.25" customHeight="1">
      <c r="A354" s="1"/>
    </row>
    <row r="355" ht="14.25" customHeight="1">
      <c r="A355" s="1"/>
    </row>
    <row r="356" ht="14.25" customHeight="1">
      <c r="A356" s="1"/>
    </row>
    <row r="357" ht="14.25" customHeight="1">
      <c r="A357" s="1"/>
    </row>
    <row r="358" ht="14.25" customHeight="1">
      <c r="A358" s="1"/>
    </row>
    <row r="359" ht="14.25" customHeight="1">
      <c r="A359" s="1"/>
    </row>
    <row r="360" ht="14.25" customHeight="1">
      <c r="A360" s="1"/>
    </row>
    <row r="361" ht="14.25" customHeight="1">
      <c r="A361" s="1"/>
    </row>
    <row r="362" ht="14.25" customHeight="1">
      <c r="A362" s="1"/>
    </row>
    <row r="363" ht="14.25" customHeight="1">
      <c r="A363" s="1"/>
    </row>
    <row r="364" ht="14.25" customHeight="1">
      <c r="A364" s="1"/>
    </row>
    <row r="365" ht="14.25" customHeight="1">
      <c r="A365" s="1"/>
    </row>
    <row r="366" ht="14.25" customHeight="1">
      <c r="A366" s="1"/>
    </row>
    <row r="367" ht="14.25" customHeight="1">
      <c r="A367" s="1"/>
    </row>
    <row r="368" ht="14.25" customHeight="1">
      <c r="A368" s="1"/>
    </row>
    <row r="369" ht="14.25" customHeight="1">
      <c r="A369" s="1"/>
    </row>
    <row r="370" ht="14.25" customHeight="1">
      <c r="A370" s="1"/>
    </row>
    <row r="371" ht="14.25" customHeight="1">
      <c r="A371" s="1"/>
    </row>
    <row r="372" ht="14.25" customHeight="1">
      <c r="A372" s="1"/>
    </row>
    <row r="373" ht="14.25" customHeight="1">
      <c r="A373" s="1"/>
    </row>
    <row r="374" ht="14.25" customHeight="1">
      <c r="A374" s="1"/>
    </row>
    <row r="375" ht="14.25" customHeight="1">
      <c r="A375" s="1"/>
    </row>
    <row r="376" ht="14.25" customHeight="1">
      <c r="A376" s="1"/>
    </row>
    <row r="377" ht="14.25" customHeight="1">
      <c r="A377" s="1"/>
    </row>
    <row r="378" ht="14.25" customHeight="1">
      <c r="A378" s="1"/>
    </row>
    <row r="379" ht="14.25" customHeight="1">
      <c r="A379" s="1"/>
    </row>
    <row r="380" ht="14.25" customHeight="1">
      <c r="A380" s="1"/>
    </row>
    <row r="381" ht="14.25" customHeight="1">
      <c r="A381" s="1"/>
    </row>
    <row r="382" ht="14.25" customHeight="1">
      <c r="A382" s="1"/>
    </row>
    <row r="383" ht="14.25" customHeight="1">
      <c r="A383" s="1"/>
    </row>
    <row r="384" ht="14.25" customHeight="1">
      <c r="A384" s="1"/>
    </row>
    <row r="385" ht="14.25" customHeight="1">
      <c r="A385" s="1"/>
    </row>
    <row r="386" ht="14.25" customHeight="1">
      <c r="A386" s="1"/>
    </row>
    <row r="387" ht="14.25" customHeight="1">
      <c r="A387" s="1"/>
    </row>
    <row r="388" ht="14.25" customHeight="1">
      <c r="A388" s="1"/>
    </row>
    <row r="389" ht="14.25" customHeight="1">
      <c r="A389" s="1"/>
    </row>
    <row r="390" ht="14.25" customHeight="1">
      <c r="A390" s="1"/>
    </row>
    <row r="391" ht="14.25" customHeight="1">
      <c r="A391" s="1"/>
    </row>
    <row r="392" ht="14.25" customHeight="1">
      <c r="A392" s="1"/>
    </row>
    <row r="393" ht="14.25" customHeight="1">
      <c r="A393" s="1"/>
    </row>
    <row r="394" ht="14.25" customHeight="1">
      <c r="A394" s="1"/>
    </row>
    <row r="395" ht="14.25" customHeight="1">
      <c r="A395" s="1"/>
    </row>
    <row r="396" ht="14.25" customHeight="1">
      <c r="A396" s="1"/>
    </row>
    <row r="397" ht="14.25" customHeight="1">
      <c r="A397" s="1"/>
    </row>
    <row r="398" ht="14.25" customHeight="1">
      <c r="A398" s="1"/>
    </row>
    <row r="399" ht="14.25" customHeight="1">
      <c r="A399" s="1"/>
    </row>
    <row r="400" ht="14.25" customHeight="1">
      <c r="A400" s="1"/>
    </row>
    <row r="401" ht="14.25" customHeight="1">
      <c r="A401" s="1"/>
    </row>
    <row r="402" ht="14.25" customHeight="1">
      <c r="A402" s="1"/>
    </row>
    <row r="403" ht="14.25" customHeight="1">
      <c r="A403" s="1"/>
    </row>
    <row r="404" ht="14.25" customHeight="1">
      <c r="A404" s="1"/>
    </row>
    <row r="405" ht="14.25" customHeight="1">
      <c r="A405" s="1"/>
    </row>
    <row r="406" ht="14.25" customHeight="1">
      <c r="A406" s="1"/>
    </row>
    <row r="407" ht="14.25" customHeight="1">
      <c r="A407" s="1"/>
    </row>
    <row r="408" ht="14.25" customHeight="1">
      <c r="A408" s="1"/>
    </row>
    <row r="409" ht="14.25" customHeight="1">
      <c r="A409" s="1"/>
    </row>
    <row r="410" ht="14.25" customHeight="1">
      <c r="A410" s="1"/>
    </row>
    <row r="411" ht="14.25" customHeight="1">
      <c r="A411" s="1"/>
    </row>
    <row r="412" ht="14.25" customHeight="1">
      <c r="A412" s="1"/>
    </row>
    <row r="413" ht="14.25" customHeight="1">
      <c r="A413" s="1"/>
    </row>
    <row r="414" ht="14.25" customHeight="1">
      <c r="A414" s="1"/>
    </row>
    <row r="415" ht="14.25" customHeight="1">
      <c r="A415" s="1"/>
    </row>
    <row r="416" ht="14.25" customHeight="1">
      <c r="A416" s="1"/>
    </row>
    <row r="417" ht="14.25" customHeight="1">
      <c r="A417" s="1"/>
    </row>
    <row r="418" ht="14.25" customHeight="1">
      <c r="A418" s="1"/>
    </row>
    <row r="419" ht="14.25" customHeight="1">
      <c r="A419" s="1"/>
    </row>
    <row r="420" ht="14.25" customHeight="1">
      <c r="A420" s="1"/>
    </row>
    <row r="421" ht="14.25" customHeight="1">
      <c r="A421" s="1"/>
    </row>
    <row r="422" ht="14.25" customHeight="1">
      <c r="A422" s="1"/>
    </row>
    <row r="423" ht="14.25" customHeight="1">
      <c r="A423" s="1"/>
    </row>
    <row r="424" ht="14.25" customHeight="1">
      <c r="A424" s="1"/>
    </row>
    <row r="425" ht="14.25" customHeight="1">
      <c r="A425" s="1"/>
    </row>
    <row r="426" ht="14.25" customHeight="1">
      <c r="A426" s="1"/>
    </row>
    <row r="427" ht="14.25" customHeight="1">
      <c r="A427" s="1"/>
    </row>
    <row r="428" ht="14.25" customHeight="1">
      <c r="A428" s="1"/>
    </row>
    <row r="429" ht="14.25" customHeight="1">
      <c r="A429" s="1"/>
    </row>
    <row r="430" ht="14.25" customHeight="1">
      <c r="A430" s="1"/>
    </row>
    <row r="431" ht="14.25" customHeight="1">
      <c r="A431" s="1"/>
    </row>
    <row r="432" ht="14.25" customHeight="1">
      <c r="A432" s="1"/>
    </row>
    <row r="433" ht="14.25" customHeight="1">
      <c r="A433" s="1"/>
    </row>
    <row r="434" ht="14.25" customHeight="1">
      <c r="A434" s="1"/>
    </row>
    <row r="435" ht="14.25" customHeight="1">
      <c r="A435" s="1"/>
    </row>
    <row r="436" ht="14.25" customHeight="1">
      <c r="A436" s="1"/>
    </row>
    <row r="437" ht="14.25" customHeight="1">
      <c r="A437" s="1"/>
    </row>
    <row r="438" ht="14.25" customHeight="1">
      <c r="A438" s="1"/>
    </row>
    <row r="439" ht="14.25" customHeight="1">
      <c r="A439" s="1"/>
    </row>
    <row r="440" ht="14.25" customHeight="1">
      <c r="A440" s="1"/>
    </row>
    <row r="441" ht="14.25" customHeight="1">
      <c r="A441" s="1"/>
    </row>
    <row r="442" ht="14.25" customHeight="1">
      <c r="A442" s="1"/>
    </row>
    <row r="443" ht="14.25" customHeight="1">
      <c r="A443" s="1"/>
    </row>
    <row r="444" ht="14.25" customHeight="1">
      <c r="A444" s="1"/>
    </row>
    <row r="445" ht="14.25" customHeight="1">
      <c r="A445" s="1"/>
    </row>
    <row r="446" ht="14.25" customHeight="1">
      <c r="A446" s="1"/>
    </row>
    <row r="447" ht="14.25" customHeight="1">
      <c r="A447" s="1"/>
    </row>
    <row r="448" ht="14.25" customHeight="1">
      <c r="A448" s="1"/>
    </row>
    <row r="449" ht="14.25" customHeight="1">
      <c r="A449" s="1"/>
    </row>
    <row r="450" ht="14.25" customHeight="1">
      <c r="A450" s="1"/>
    </row>
    <row r="451" ht="14.25" customHeight="1">
      <c r="A451" s="1"/>
    </row>
    <row r="452" ht="14.25" customHeight="1">
      <c r="A452" s="1"/>
    </row>
    <row r="453" ht="14.25" customHeight="1">
      <c r="A453" s="1"/>
    </row>
    <row r="454" ht="14.25" customHeight="1">
      <c r="A454" s="1"/>
    </row>
    <row r="455" ht="14.25" customHeight="1">
      <c r="A455" s="1"/>
    </row>
    <row r="456" ht="14.25" customHeight="1">
      <c r="A456" s="1"/>
    </row>
    <row r="457" ht="14.25" customHeight="1">
      <c r="A457" s="1"/>
    </row>
    <row r="458" ht="14.25" customHeight="1">
      <c r="A458" s="1"/>
    </row>
    <row r="459" ht="14.25" customHeight="1">
      <c r="A459" s="1"/>
    </row>
    <row r="460" ht="14.25" customHeight="1">
      <c r="A460" s="1"/>
    </row>
    <row r="461" ht="14.25" customHeight="1">
      <c r="A461" s="1"/>
    </row>
    <row r="462" ht="14.25" customHeight="1">
      <c r="A462" s="1"/>
    </row>
    <row r="463" ht="14.25" customHeight="1">
      <c r="A463" s="1"/>
    </row>
    <row r="464" ht="14.25" customHeight="1">
      <c r="A464" s="1"/>
    </row>
    <row r="465" ht="14.25" customHeight="1">
      <c r="A465" s="1"/>
    </row>
    <row r="466" ht="14.25" customHeight="1">
      <c r="A466" s="1"/>
    </row>
    <row r="467" ht="14.25" customHeight="1">
      <c r="A467" s="1"/>
    </row>
    <row r="468" ht="14.25" customHeight="1">
      <c r="A468" s="1"/>
    </row>
    <row r="469" ht="14.25" customHeight="1">
      <c r="A469" s="1"/>
    </row>
    <row r="470" ht="14.25" customHeight="1">
      <c r="A470" s="1"/>
    </row>
    <row r="471" ht="14.25" customHeight="1">
      <c r="A471" s="1"/>
    </row>
    <row r="472" ht="14.25" customHeight="1">
      <c r="A472" s="1"/>
    </row>
    <row r="473" ht="14.25" customHeight="1">
      <c r="A473" s="1"/>
    </row>
    <row r="474" ht="14.25" customHeight="1">
      <c r="A474" s="1"/>
    </row>
    <row r="475" ht="14.25" customHeight="1">
      <c r="A475" s="1"/>
    </row>
    <row r="476" ht="14.25" customHeight="1">
      <c r="A476" s="1"/>
    </row>
    <row r="477" ht="14.25" customHeight="1">
      <c r="A477" s="1"/>
    </row>
    <row r="478" ht="14.25" customHeight="1">
      <c r="A478" s="1"/>
    </row>
    <row r="479" ht="14.25" customHeight="1">
      <c r="A479" s="1"/>
    </row>
    <row r="480" ht="14.25" customHeight="1">
      <c r="A480" s="1"/>
    </row>
    <row r="481" ht="14.25" customHeight="1">
      <c r="A481" s="1"/>
    </row>
    <row r="482" ht="14.25" customHeight="1">
      <c r="A482" s="1"/>
    </row>
    <row r="483" ht="14.25" customHeight="1">
      <c r="A483" s="1"/>
    </row>
    <row r="484" ht="14.25" customHeight="1">
      <c r="A484" s="1"/>
    </row>
    <row r="485" ht="14.25" customHeight="1">
      <c r="A485" s="1"/>
    </row>
    <row r="486" ht="14.25" customHeight="1">
      <c r="A486" s="1"/>
    </row>
    <row r="487" ht="14.25" customHeight="1">
      <c r="A487" s="1"/>
    </row>
    <row r="488" ht="14.25" customHeight="1">
      <c r="A488" s="1"/>
    </row>
    <row r="489" ht="14.25" customHeight="1">
      <c r="A489" s="1"/>
    </row>
    <row r="490" ht="14.25" customHeight="1">
      <c r="A490" s="1"/>
    </row>
    <row r="491" ht="14.25" customHeight="1">
      <c r="A491" s="1"/>
    </row>
    <row r="492" ht="14.25" customHeight="1">
      <c r="A492" s="1"/>
    </row>
    <row r="493" ht="14.25" customHeight="1">
      <c r="A493" s="1"/>
    </row>
    <row r="494" ht="14.25" customHeight="1">
      <c r="A494" s="1"/>
    </row>
    <row r="495" ht="14.25" customHeight="1">
      <c r="A495" s="1"/>
    </row>
    <row r="496" ht="14.25" customHeight="1">
      <c r="A496" s="1"/>
    </row>
    <row r="497" ht="14.25" customHeight="1">
      <c r="A497" s="1"/>
    </row>
    <row r="498" ht="14.25" customHeight="1">
      <c r="A498" s="1"/>
    </row>
    <row r="499" ht="14.25" customHeight="1">
      <c r="A499" s="1"/>
    </row>
    <row r="500" ht="14.25" customHeight="1">
      <c r="A500" s="1"/>
    </row>
    <row r="501" ht="14.25" customHeight="1">
      <c r="A501" s="1"/>
    </row>
    <row r="502" ht="14.25" customHeight="1">
      <c r="A502" s="1"/>
    </row>
    <row r="503" ht="14.25" customHeight="1">
      <c r="A503" s="1"/>
    </row>
    <row r="504" ht="14.25" customHeight="1">
      <c r="A504" s="1"/>
    </row>
    <row r="505" ht="14.25" customHeight="1">
      <c r="A505" s="1"/>
    </row>
    <row r="506" ht="14.25" customHeight="1">
      <c r="A506" s="1"/>
    </row>
    <row r="507" ht="14.25" customHeight="1">
      <c r="A507" s="1"/>
    </row>
    <row r="508" ht="14.25" customHeight="1">
      <c r="A508" s="1"/>
    </row>
    <row r="509" ht="14.25" customHeight="1">
      <c r="A509" s="1"/>
    </row>
    <row r="510" ht="14.25" customHeight="1">
      <c r="A510" s="1"/>
    </row>
    <row r="511" ht="14.25" customHeight="1">
      <c r="A511" s="1"/>
    </row>
    <row r="512" ht="14.25" customHeight="1">
      <c r="A512" s="1"/>
    </row>
    <row r="513" ht="14.25" customHeight="1">
      <c r="A513" s="1"/>
    </row>
    <row r="514" ht="14.25" customHeight="1">
      <c r="A514" s="1"/>
    </row>
    <row r="515" ht="14.25" customHeight="1">
      <c r="A515" s="1"/>
    </row>
    <row r="516" ht="14.25" customHeight="1">
      <c r="A516" s="1"/>
    </row>
    <row r="517" ht="14.25" customHeight="1">
      <c r="A517" s="1"/>
    </row>
    <row r="518" ht="14.25" customHeight="1">
      <c r="A518" s="1"/>
    </row>
    <row r="519" ht="14.25" customHeight="1">
      <c r="A519" s="1"/>
    </row>
    <row r="520" ht="14.25" customHeight="1">
      <c r="A520" s="1"/>
    </row>
    <row r="521" ht="14.25" customHeight="1">
      <c r="A521" s="1"/>
    </row>
    <row r="522" ht="14.25" customHeight="1">
      <c r="A522" s="1"/>
    </row>
    <row r="523" ht="14.25" customHeight="1">
      <c r="A523" s="1"/>
    </row>
    <row r="524" ht="14.25" customHeight="1">
      <c r="A524" s="1"/>
    </row>
    <row r="525" ht="14.25" customHeight="1">
      <c r="A525" s="1"/>
    </row>
    <row r="526" ht="14.25" customHeight="1">
      <c r="A526" s="1"/>
    </row>
    <row r="527" ht="14.25" customHeight="1">
      <c r="A527" s="1"/>
    </row>
    <row r="528" ht="14.25" customHeight="1">
      <c r="A528" s="1"/>
    </row>
    <row r="529" ht="14.25" customHeight="1">
      <c r="A529" s="1"/>
    </row>
    <row r="530" ht="14.25" customHeight="1">
      <c r="A530" s="1"/>
    </row>
    <row r="531" ht="14.25" customHeight="1">
      <c r="A531" s="1"/>
    </row>
    <row r="532" ht="14.25" customHeight="1">
      <c r="A532" s="1"/>
    </row>
    <row r="533" ht="14.25" customHeight="1">
      <c r="A533" s="1"/>
    </row>
    <row r="534" ht="14.25" customHeight="1">
      <c r="A534" s="1"/>
    </row>
    <row r="535" ht="14.25" customHeight="1">
      <c r="A535" s="1"/>
    </row>
    <row r="536" ht="14.25" customHeight="1">
      <c r="A536" s="1"/>
    </row>
    <row r="537" ht="14.25" customHeight="1">
      <c r="A537" s="1"/>
    </row>
    <row r="538" ht="14.25" customHeight="1">
      <c r="A538" s="1"/>
    </row>
    <row r="539" ht="14.25" customHeight="1">
      <c r="A539" s="1"/>
    </row>
    <row r="540" ht="14.25" customHeight="1">
      <c r="A540" s="1"/>
    </row>
    <row r="541" ht="14.25" customHeight="1">
      <c r="A541" s="1"/>
    </row>
    <row r="542" ht="14.25" customHeight="1">
      <c r="A542" s="1"/>
    </row>
    <row r="543" ht="14.25" customHeight="1">
      <c r="A543" s="1"/>
    </row>
    <row r="544" ht="14.25" customHeight="1">
      <c r="A544" s="1"/>
    </row>
    <row r="545" ht="14.25" customHeight="1">
      <c r="A545" s="1"/>
    </row>
    <row r="546" ht="14.25" customHeight="1">
      <c r="A546" s="1"/>
    </row>
    <row r="547" ht="14.25" customHeight="1">
      <c r="A547" s="1"/>
    </row>
    <row r="548" ht="14.25" customHeight="1">
      <c r="A548" s="1"/>
    </row>
    <row r="549" ht="14.25" customHeight="1">
      <c r="A549" s="1"/>
    </row>
    <row r="550" ht="14.25" customHeight="1">
      <c r="A550" s="1"/>
    </row>
    <row r="551" ht="14.25" customHeight="1">
      <c r="A551" s="1"/>
    </row>
    <row r="552" ht="14.25" customHeight="1">
      <c r="A552" s="1"/>
    </row>
    <row r="553" ht="14.25" customHeight="1">
      <c r="A553" s="1"/>
    </row>
    <row r="554" ht="14.25" customHeight="1">
      <c r="A554" s="1"/>
    </row>
    <row r="555" ht="14.25" customHeight="1">
      <c r="A555" s="1"/>
    </row>
    <row r="556" ht="14.25" customHeight="1">
      <c r="A556" s="1"/>
    </row>
    <row r="557" ht="14.25" customHeight="1">
      <c r="A557" s="1"/>
    </row>
    <row r="558" ht="14.25" customHeight="1">
      <c r="A558" s="1"/>
    </row>
    <row r="559" ht="14.25" customHeight="1">
      <c r="A559" s="1"/>
    </row>
    <row r="560" ht="14.25" customHeight="1">
      <c r="A560" s="1"/>
    </row>
    <row r="561" ht="14.25" customHeight="1">
      <c r="A561" s="1"/>
    </row>
    <row r="562" ht="14.25" customHeight="1">
      <c r="A562" s="1"/>
    </row>
    <row r="563" ht="14.25" customHeight="1">
      <c r="A563" s="1"/>
    </row>
    <row r="564" ht="14.25" customHeight="1">
      <c r="A564" s="1"/>
    </row>
    <row r="565" ht="14.25" customHeight="1">
      <c r="A565" s="1"/>
    </row>
    <row r="566" ht="14.25" customHeight="1">
      <c r="A566" s="1"/>
    </row>
    <row r="567" ht="14.25" customHeight="1">
      <c r="A567" s="1"/>
    </row>
    <row r="568" ht="14.25" customHeight="1">
      <c r="A568" s="1"/>
    </row>
    <row r="569" ht="14.25" customHeight="1">
      <c r="A569" s="1"/>
    </row>
    <row r="570" ht="14.25" customHeight="1">
      <c r="A570" s="1"/>
    </row>
    <row r="571" ht="14.25" customHeight="1">
      <c r="A571" s="1"/>
    </row>
    <row r="572" ht="14.25" customHeight="1">
      <c r="A572" s="1"/>
    </row>
    <row r="573" ht="14.25" customHeight="1">
      <c r="A573" s="1"/>
    </row>
    <row r="574" ht="14.25" customHeight="1">
      <c r="A574" s="1"/>
    </row>
    <row r="575" ht="14.25" customHeight="1">
      <c r="A575" s="1"/>
    </row>
    <row r="576" ht="14.25" customHeight="1">
      <c r="A576" s="1"/>
    </row>
    <row r="577" ht="14.25" customHeight="1">
      <c r="A577" s="1"/>
    </row>
    <row r="578" ht="14.25" customHeight="1">
      <c r="A578" s="1"/>
    </row>
    <row r="579" ht="14.25" customHeight="1">
      <c r="A579" s="1"/>
    </row>
    <row r="580" ht="14.25" customHeight="1">
      <c r="A580" s="1"/>
    </row>
    <row r="581" ht="14.25" customHeight="1">
      <c r="A581" s="1"/>
    </row>
    <row r="582" ht="14.25" customHeight="1">
      <c r="A582" s="1"/>
    </row>
    <row r="583" ht="14.25" customHeight="1">
      <c r="A583" s="1"/>
    </row>
    <row r="584" ht="14.25" customHeight="1">
      <c r="A584" s="1"/>
    </row>
    <row r="585" ht="14.25" customHeight="1">
      <c r="A585" s="1"/>
    </row>
    <row r="586" ht="14.25" customHeight="1">
      <c r="A586" s="1"/>
    </row>
    <row r="587" ht="14.25" customHeight="1">
      <c r="A587" s="1"/>
    </row>
    <row r="588" ht="14.25" customHeight="1">
      <c r="A588" s="1"/>
    </row>
    <row r="589" ht="14.25" customHeight="1">
      <c r="A589" s="1"/>
    </row>
    <row r="590" ht="14.25" customHeight="1">
      <c r="A590" s="1"/>
    </row>
    <row r="591" ht="14.25" customHeight="1">
      <c r="A591" s="1"/>
    </row>
    <row r="592" ht="14.25" customHeight="1">
      <c r="A592" s="1"/>
    </row>
    <row r="593" ht="14.25" customHeight="1">
      <c r="A593" s="1"/>
    </row>
    <row r="594" ht="14.25" customHeight="1">
      <c r="A594" s="1"/>
    </row>
    <row r="595" ht="14.25" customHeight="1">
      <c r="A595" s="1"/>
    </row>
    <row r="596" ht="14.25" customHeight="1">
      <c r="A596" s="1"/>
    </row>
    <row r="597" ht="14.25" customHeight="1">
      <c r="A597" s="1"/>
    </row>
    <row r="598" ht="14.25" customHeight="1">
      <c r="A598" s="1"/>
    </row>
    <row r="599" ht="14.25" customHeight="1">
      <c r="A599" s="1"/>
    </row>
    <row r="600" ht="14.25" customHeight="1">
      <c r="A600" s="1"/>
    </row>
    <row r="601" ht="14.25" customHeight="1">
      <c r="A601" s="1"/>
    </row>
    <row r="602" ht="14.25" customHeight="1">
      <c r="A602" s="1"/>
    </row>
    <row r="603" ht="14.25" customHeight="1">
      <c r="A603" s="1"/>
    </row>
    <row r="604" ht="14.25" customHeight="1">
      <c r="A604" s="1"/>
    </row>
    <row r="605" ht="14.25" customHeight="1">
      <c r="A605" s="1"/>
    </row>
    <row r="606" ht="14.25" customHeight="1">
      <c r="A606" s="1"/>
    </row>
    <row r="607" ht="14.25" customHeight="1">
      <c r="A607" s="1"/>
    </row>
    <row r="608" ht="14.25" customHeight="1">
      <c r="A608" s="1"/>
    </row>
    <row r="609" ht="14.25" customHeight="1">
      <c r="A609" s="1"/>
    </row>
    <row r="610" ht="14.25" customHeight="1">
      <c r="A610" s="1"/>
    </row>
    <row r="611" ht="14.25" customHeight="1">
      <c r="A611" s="1"/>
    </row>
    <row r="612" ht="14.25" customHeight="1">
      <c r="A612" s="1"/>
    </row>
    <row r="613" ht="14.25" customHeight="1">
      <c r="A613" s="1"/>
    </row>
    <row r="614" ht="14.25" customHeight="1">
      <c r="A614" s="1"/>
    </row>
    <row r="615" ht="14.25" customHeight="1">
      <c r="A615" s="1"/>
    </row>
    <row r="616" ht="14.25" customHeight="1">
      <c r="A616" s="1"/>
    </row>
    <row r="617" ht="14.25" customHeight="1">
      <c r="A617" s="1"/>
    </row>
    <row r="618" ht="14.25" customHeight="1">
      <c r="A618" s="1"/>
    </row>
    <row r="619" ht="14.25" customHeight="1">
      <c r="A619" s="1"/>
    </row>
    <row r="620" ht="14.25" customHeight="1">
      <c r="A620" s="1"/>
    </row>
    <row r="621" ht="14.25" customHeight="1">
      <c r="A621" s="1"/>
    </row>
    <row r="622" ht="14.25" customHeight="1">
      <c r="A622" s="1"/>
    </row>
    <row r="623" ht="14.25" customHeight="1">
      <c r="A623" s="1"/>
    </row>
    <row r="624" ht="14.25" customHeight="1">
      <c r="A624" s="1"/>
    </row>
    <row r="625" ht="14.25" customHeight="1">
      <c r="A625" s="1"/>
    </row>
    <row r="626" ht="14.25" customHeight="1">
      <c r="A626" s="1"/>
    </row>
    <row r="627" ht="14.25" customHeight="1">
      <c r="A627" s="1"/>
    </row>
    <row r="628" ht="14.25" customHeight="1">
      <c r="A628" s="1"/>
    </row>
    <row r="629" ht="14.25" customHeight="1">
      <c r="A629" s="1"/>
    </row>
    <row r="630" ht="14.25" customHeight="1">
      <c r="A630" s="1"/>
    </row>
    <row r="631" ht="14.25" customHeight="1">
      <c r="A631" s="1"/>
    </row>
    <row r="632" ht="14.25" customHeight="1">
      <c r="A632" s="1"/>
    </row>
    <row r="633" ht="14.25" customHeight="1">
      <c r="A633" s="1"/>
    </row>
    <row r="634" ht="14.25" customHeight="1">
      <c r="A634" s="1"/>
    </row>
    <row r="635" ht="14.25" customHeight="1">
      <c r="A635" s="1"/>
    </row>
    <row r="636" ht="14.25" customHeight="1">
      <c r="A636" s="1"/>
    </row>
    <row r="637" ht="14.25" customHeight="1">
      <c r="A637" s="1"/>
    </row>
    <row r="638" ht="14.25" customHeight="1">
      <c r="A638" s="1"/>
    </row>
    <row r="639" ht="14.25" customHeight="1">
      <c r="A639" s="1"/>
    </row>
    <row r="640" ht="14.25" customHeight="1">
      <c r="A640" s="1"/>
    </row>
    <row r="641" ht="14.25" customHeight="1">
      <c r="A641" s="1"/>
    </row>
    <row r="642" ht="14.25" customHeight="1">
      <c r="A642" s="1"/>
    </row>
    <row r="643" ht="14.25" customHeight="1">
      <c r="A643" s="1"/>
    </row>
    <row r="644" ht="14.25" customHeight="1">
      <c r="A644" s="1"/>
    </row>
    <row r="645" ht="14.25" customHeight="1">
      <c r="A645" s="1"/>
    </row>
    <row r="646" ht="14.25" customHeight="1">
      <c r="A646" s="1"/>
    </row>
    <row r="647" ht="14.25" customHeight="1">
      <c r="A647" s="1"/>
    </row>
    <row r="648" ht="14.25" customHeight="1">
      <c r="A648" s="1"/>
    </row>
    <row r="649" ht="14.25" customHeight="1">
      <c r="A649" s="1"/>
    </row>
    <row r="650" ht="14.25" customHeight="1">
      <c r="A650" s="1"/>
    </row>
    <row r="651" ht="14.25" customHeight="1">
      <c r="A651" s="1"/>
    </row>
    <row r="652" ht="14.25" customHeight="1">
      <c r="A652" s="1"/>
    </row>
    <row r="653" ht="14.25" customHeight="1">
      <c r="A653" s="1"/>
    </row>
    <row r="654" ht="14.25" customHeight="1">
      <c r="A654" s="1"/>
    </row>
    <row r="655" ht="14.25" customHeight="1">
      <c r="A655" s="1"/>
    </row>
    <row r="656" ht="14.25" customHeight="1">
      <c r="A656" s="1"/>
    </row>
    <row r="657" ht="14.25" customHeight="1">
      <c r="A657" s="1"/>
    </row>
    <row r="658" ht="14.25" customHeight="1">
      <c r="A658" s="1"/>
    </row>
    <row r="659" ht="14.25" customHeight="1">
      <c r="A659" s="1"/>
    </row>
    <row r="660" ht="14.25" customHeight="1">
      <c r="A660" s="1"/>
    </row>
    <row r="661" ht="14.25" customHeight="1">
      <c r="A661" s="1"/>
    </row>
    <row r="662" ht="14.25" customHeight="1">
      <c r="A662" s="1"/>
    </row>
    <row r="663" ht="14.25" customHeight="1">
      <c r="A663" s="1"/>
    </row>
    <row r="664" ht="14.25" customHeight="1">
      <c r="A664" s="1"/>
    </row>
    <row r="665" ht="14.25" customHeight="1">
      <c r="A665" s="1"/>
    </row>
    <row r="666" ht="14.25" customHeight="1">
      <c r="A666" s="1"/>
    </row>
    <row r="667" ht="14.25" customHeight="1">
      <c r="A667" s="1"/>
    </row>
    <row r="668" ht="14.25" customHeight="1">
      <c r="A668" s="1"/>
    </row>
    <row r="669" ht="14.25" customHeight="1">
      <c r="A669" s="1"/>
    </row>
    <row r="670" ht="14.25" customHeight="1">
      <c r="A670" s="1"/>
    </row>
    <row r="671" ht="14.25" customHeight="1">
      <c r="A671" s="1"/>
    </row>
    <row r="672" ht="14.25" customHeight="1">
      <c r="A672" s="1"/>
    </row>
    <row r="673" ht="14.25" customHeight="1">
      <c r="A673" s="1"/>
    </row>
    <row r="674" ht="14.25" customHeight="1">
      <c r="A674" s="1"/>
    </row>
    <row r="675" ht="14.25" customHeight="1">
      <c r="A675" s="1"/>
    </row>
    <row r="676" ht="14.25" customHeight="1">
      <c r="A676" s="1"/>
    </row>
    <row r="677" ht="14.25" customHeight="1">
      <c r="A677" s="1"/>
    </row>
    <row r="678" ht="14.25" customHeight="1">
      <c r="A678" s="1"/>
    </row>
    <row r="679" ht="14.25" customHeight="1">
      <c r="A679" s="1"/>
    </row>
    <row r="680" ht="14.25" customHeight="1">
      <c r="A680" s="1"/>
    </row>
    <row r="681" ht="14.25" customHeight="1">
      <c r="A681" s="1"/>
    </row>
    <row r="682" ht="14.25" customHeight="1">
      <c r="A682" s="1"/>
    </row>
    <row r="683" ht="14.25" customHeight="1">
      <c r="A683" s="1"/>
    </row>
    <row r="684" ht="14.25" customHeight="1">
      <c r="A684" s="1"/>
    </row>
    <row r="685" ht="14.25" customHeight="1">
      <c r="A685" s="1"/>
    </row>
    <row r="686" ht="14.25" customHeight="1">
      <c r="A686" s="1"/>
    </row>
    <row r="687" ht="14.25" customHeight="1">
      <c r="A687" s="1"/>
    </row>
    <row r="688" ht="14.25" customHeight="1">
      <c r="A688" s="1"/>
    </row>
    <row r="689" ht="14.25" customHeight="1">
      <c r="A689" s="1"/>
    </row>
    <row r="690" ht="14.25" customHeight="1">
      <c r="A690" s="1"/>
    </row>
    <row r="691" ht="14.25" customHeight="1">
      <c r="A691" s="1"/>
    </row>
    <row r="692" ht="14.25" customHeight="1">
      <c r="A692" s="1"/>
    </row>
    <row r="693" ht="14.25" customHeight="1">
      <c r="A693" s="1"/>
    </row>
    <row r="694" ht="14.25" customHeight="1">
      <c r="A694" s="1"/>
    </row>
    <row r="695" ht="14.25" customHeight="1">
      <c r="A695" s="1"/>
    </row>
    <row r="696" ht="14.25" customHeight="1">
      <c r="A696" s="1"/>
    </row>
    <row r="697" ht="14.25" customHeight="1">
      <c r="A697" s="1"/>
    </row>
    <row r="698" ht="14.25" customHeight="1">
      <c r="A698" s="1"/>
    </row>
    <row r="699" ht="14.25" customHeight="1">
      <c r="A699" s="1"/>
    </row>
    <row r="700" ht="14.25" customHeight="1">
      <c r="A700" s="1"/>
    </row>
    <row r="701" ht="14.25" customHeight="1">
      <c r="A701" s="1"/>
    </row>
    <row r="702" ht="14.25" customHeight="1">
      <c r="A702" s="1"/>
    </row>
    <row r="703" ht="14.25" customHeight="1">
      <c r="A703" s="1"/>
    </row>
    <row r="704" ht="14.25" customHeight="1">
      <c r="A704" s="1"/>
    </row>
    <row r="705" ht="14.25" customHeight="1">
      <c r="A705" s="1"/>
    </row>
    <row r="706" ht="14.25" customHeight="1">
      <c r="A706" s="1"/>
    </row>
    <row r="707" ht="14.25" customHeight="1">
      <c r="A707" s="1"/>
    </row>
    <row r="708" ht="14.25" customHeight="1">
      <c r="A708" s="1"/>
    </row>
    <row r="709" ht="14.25" customHeight="1">
      <c r="A709" s="1"/>
    </row>
    <row r="710" ht="14.25" customHeight="1">
      <c r="A710" s="1"/>
    </row>
    <row r="711" ht="14.25" customHeight="1">
      <c r="A711" s="1"/>
    </row>
    <row r="712" ht="14.25" customHeight="1">
      <c r="A712" s="1"/>
    </row>
    <row r="713" ht="14.25" customHeight="1">
      <c r="A713" s="1"/>
    </row>
    <row r="714" ht="14.25" customHeight="1">
      <c r="A714" s="1"/>
    </row>
    <row r="715" ht="14.25" customHeight="1">
      <c r="A715" s="1"/>
    </row>
    <row r="716" ht="14.25" customHeight="1">
      <c r="A716" s="1"/>
    </row>
    <row r="717" ht="14.25" customHeight="1">
      <c r="A717" s="1"/>
    </row>
    <row r="718" ht="14.25" customHeight="1">
      <c r="A718" s="1"/>
    </row>
    <row r="719" ht="14.25" customHeight="1">
      <c r="A719" s="1"/>
    </row>
    <row r="720" ht="14.25" customHeight="1">
      <c r="A720" s="1"/>
    </row>
    <row r="721" ht="14.25" customHeight="1">
      <c r="A721" s="1"/>
    </row>
    <row r="722" ht="14.25" customHeight="1">
      <c r="A722" s="1"/>
    </row>
    <row r="723" ht="14.25" customHeight="1">
      <c r="A723" s="1"/>
    </row>
    <row r="724" ht="14.25" customHeight="1">
      <c r="A724" s="1"/>
    </row>
    <row r="725" ht="14.25" customHeight="1">
      <c r="A725" s="1"/>
    </row>
    <row r="726" ht="14.25" customHeight="1">
      <c r="A726" s="1"/>
    </row>
    <row r="727" ht="14.25" customHeight="1">
      <c r="A727" s="1"/>
    </row>
    <row r="728" ht="14.25" customHeight="1">
      <c r="A728" s="1"/>
    </row>
    <row r="729" ht="14.25" customHeight="1">
      <c r="A729" s="1"/>
    </row>
    <row r="730" ht="14.25" customHeight="1">
      <c r="A730" s="1"/>
    </row>
    <row r="731" ht="14.25" customHeight="1">
      <c r="A731" s="1"/>
    </row>
    <row r="732" ht="14.25" customHeight="1">
      <c r="A732" s="1"/>
    </row>
    <row r="733" ht="14.25" customHeight="1">
      <c r="A733" s="1"/>
    </row>
    <row r="734" ht="14.25" customHeight="1">
      <c r="A734" s="1"/>
    </row>
    <row r="735" ht="14.25" customHeight="1">
      <c r="A735" s="1"/>
    </row>
    <row r="736" ht="14.25" customHeight="1">
      <c r="A736" s="1"/>
    </row>
    <row r="737" ht="14.25" customHeight="1">
      <c r="A737" s="1"/>
    </row>
    <row r="738" ht="14.25" customHeight="1">
      <c r="A738" s="1"/>
    </row>
    <row r="739" ht="14.25" customHeight="1">
      <c r="A739" s="1"/>
    </row>
    <row r="740" ht="14.25" customHeight="1">
      <c r="A740" s="1"/>
    </row>
    <row r="741" ht="14.25" customHeight="1">
      <c r="A741" s="1"/>
    </row>
    <row r="742" ht="14.25" customHeight="1">
      <c r="A742" s="1"/>
    </row>
    <row r="743" ht="14.25" customHeight="1">
      <c r="A743" s="1"/>
    </row>
    <row r="744" ht="14.25" customHeight="1">
      <c r="A744" s="1"/>
    </row>
    <row r="745" ht="14.25" customHeight="1">
      <c r="A745" s="1"/>
    </row>
    <row r="746" ht="14.25" customHeight="1">
      <c r="A746" s="1"/>
    </row>
    <row r="747" ht="14.25" customHeight="1">
      <c r="A747" s="1"/>
    </row>
    <row r="748" ht="14.25" customHeight="1">
      <c r="A748" s="1"/>
    </row>
    <row r="749" ht="14.25" customHeight="1">
      <c r="A749" s="1"/>
    </row>
    <row r="750" ht="14.25" customHeight="1">
      <c r="A750" s="1"/>
    </row>
    <row r="751" ht="14.25" customHeight="1">
      <c r="A751" s="1"/>
    </row>
    <row r="752" ht="14.25" customHeight="1">
      <c r="A752" s="1"/>
    </row>
    <row r="753" ht="14.25" customHeight="1">
      <c r="A753" s="1"/>
    </row>
    <row r="754" ht="14.25" customHeight="1">
      <c r="A754" s="1"/>
    </row>
    <row r="755" ht="14.25" customHeight="1">
      <c r="A755" s="1"/>
    </row>
    <row r="756" ht="14.25" customHeight="1">
      <c r="A756" s="1"/>
    </row>
    <row r="757" ht="14.25" customHeight="1">
      <c r="A757" s="1"/>
    </row>
    <row r="758" ht="14.25" customHeight="1">
      <c r="A758" s="1"/>
    </row>
    <row r="759" ht="14.25" customHeight="1">
      <c r="A759" s="1"/>
    </row>
    <row r="760" ht="14.25" customHeight="1">
      <c r="A760" s="1"/>
    </row>
    <row r="761" ht="14.25" customHeight="1">
      <c r="A761" s="1"/>
    </row>
    <row r="762" ht="14.25" customHeight="1">
      <c r="A762" s="1"/>
    </row>
    <row r="763" ht="14.25" customHeight="1">
      <c r="A763" s="1"/>
    </row>
    <row r="764" ht="14.25" customHeight="1">
      <c r="A764" s="1"/>
    </row>
    <row r="765" ht="14.25" customHeight="1">
      <c r="A765" s="1"/>
    </row>
    <row r="766" ht="14.25" customHeight="1">
      <c r="A766" s="1"/>
    </row>
    <row r="767" ht="14.25" customHeight="1">
      <c r="A767" s="1"/>
    </row>
    <row r="768" ht="14.25" customHeight="1">
      <c r="A768" s="1"/>
    </row>
    <row r="769" ht="14.25" customHeight="1">
      <c r="A769" s="1"/>
    </row>
    <row r="770" ht="14.25" customHeight="1">
      <c r="A770" s="1"/>
    </row>
    <row r="771" ht="14.25" customHeight="1">
      <c r="A771" s="1"/>
    </row>
    <row r="772" ht="14.25" customHeight="1">
      <c r="A772" s="1"/>
    </row>
    <row r="773" ht="14.25" customHeight="1">
      <c r="A773" s="1"/>
    </row>
    <row r="774" ht="14.25" customHeight="1">
      <c r="A774" s="1"/>
    </row>
    <row r="775" ht="14.25" customHeight="1">
      <c r="A775" s="1"/>
    </row>
    <row r="776" ht="14.25" customHeight="1">
      <c r="A776" s="1"/>
    </row>
    <row r="777" ht="14.25" customHeight="1">
      <c r="A777" s="1"/>
    </row>
    <row r="778" ht="14.25" customHeight="1">
      <c r="A778" s="1"/>
    </row>
    <row r="779" ht="14.25" customHeight="1">
      <c r="A779" s="1"/>
    </row>
    <row r="780" ht="14.25" customHeight="1">
      <c r="A780" s="1"/>
    </row>
    <row r="781" ht="14.25" customHeight="1">
      <c r="A781" s="1"/>
    </row>
    <row r="782" ht="14.25" customHeight="1">
      <c r="A782" s="1"/>
    </row>
    <row r="783" ht="14.25" customHeight="1">
      <c r="A783" s="1"/>
    </row>
    <row r="784" ht="14.25" customHeight="1">
      <c r="A784" s="1"/>
    </row>
    <row r="785" ht="14.25" customHeight="1">
      <c r="A785" s="1"/>
    </row>
    <row r="786" ht="14.25" customHeight="1">
      <c r="A786" s="1"/>
    </row>
    <row r="787" ht="14.25" customHeight="1">
      <c r="A787" s="1"/>
    </row>
    <row r="788" ht="14.25" customHeight="1">
      <c r="A788" s="1"/>
    </row>
    <row r="789" ht="14.25" customHeight="1">
      <c r="A789" s="1"/>
    </row>
    <row r="790" ht="14.25" customHeight="1">
      <c r="A790" s="1"/>
    </row>
    <row r="791" ht="14.25" customHeight="1">
      <c r="A791" s="1"/>
    </row>
    <row r="792" ht="14.25" customHeight="1">
      <c r="A792" s="1"/>
    </row>
    <row r="793" ht="14.25" customHeight="1">
      <c r="A793" s="1"/>
    </row>
    <row r="794" ht="14.25" customHeight="1">
      <c r="A794" s="1"/>
    </row>
    <row r="795" ht="14.25" customHeight="1">
      <c r="A795" s="1"/>
    </row>
    <row r="796" ht="14.25" customHeight="1">
      <c r="A796" s="1"/>
    </row>
    <row r="797" ht="14.25" customHeight="1">
      <c r="A797" s="1"/>
    </row>
    <row r="798" ht="14.25" customHeight="1">
      <c r="A798" s="1"/>
    </row>
    <row r="799" ht="14.25" customHeight="1">
      <c r="A799" s="1"/>
    </row>
    <row r="800" ht="14.25" customHeight="1">
      <c r="A800" s="1"/>
    </row>
    <row r="801" ht="14.25" customHeight="1">
      <c r="A801" s="1"/>
    </row>
    <row r="802" ht="14.25" customHeight="1">
      <c r="A802" s="1"/>
    </row>
    <row r="803" ht="14.25" customHeight="1">
      <c r="A803" s="1"/>
    </row>
    <row r="804" ht="14.25" customHeight="1">
      <c r="A804" s="1"/>
    </row>
    <row r="805" ht="14.25" customHeight="1">
      <c r="A805" s="1"/>
    </row>
    <row r="806" ht="14.25" customHeight="1">
      <c r="A806" s="1"/>
    </row>
    <row r="807" ht="14.25" customHeight="1">
      <c r="A807" s="1"/>
    </row>
    <row r="808" ht="14.25" customHeight="1">
      <c r="A808" s="1"/>
    </row>
    <row r="809" ht="14.25" customHeight="1">
      <c r="A809" s="1"/>
    </row>
    <row r="810" ht="14.25" customHeight="1">
      <c r="A810" s="1"/>
    </row>
    <row r="811" ht="14.25" customHeight="1">
      <c r="A811" s="1"/>
    </row>
    <row r="812" ht="14.25" customHeight="1">
      <c r="A812" s="1"/>
    </row>
    <row r="813" ht="14.25" customHeight="1">
      <c r="A813" s="1"/>
    </row>
    <row r="814" ht="14.25" customHeight="1">
      <c r="A814" s="1"/>
    </row>
    <row r="815" ht="14.25" customHeight="1">
      <c r="A815" s="1"/>
    </row>
    <row r="816" ht="14.25" customHeight="1">
      <c r="A816" s="1"/>
    </row>
    <row r="817" ht="14.25" customHeight="1">
      <c r="A817" s="1"/>
    </row>
    <row r="818" ht="14.25" customHeight="1">
      <c r="A818" s="1"/>
    </row>
    <row r="819" ht="14.25" customHeight="1">
      <c r="A819" s="1"/>
    </row>
    <row r="820" ht="14.25" customHeight="1">
      <c r="A820" s="1"/>
    </row>
    <row r="821" ht="14.25" customHeight="1">
      <c r="A821" s="1"/>
    </row>
    <row r="822" ht="14.25" customHeight="1">
      <c r="A822" s="1"/>
    </row>
    <row r="823" ht="14.25" customHeight="1">
      <c r="A823" s="1"/>
    </row>
    <row r="824" ht="14.25" customHeight="1">
      <c r="A824" s="1"/>
    </row>
    <row r="825" ht="14.25" customHeight="1">
      <c r="A825" s="1"/>
    </row>
    <row r="826" ht="14.25" customHeight="1">
      <c r="A826" s="1"/>
    </row>
    <row r="827" ht="14.25" customHeight="1">
      <c r="A827" s="1"/>
    </row>
    <row r="828" ht="14.25" customHeight="1">
      <c r="A828" s="1"/>
    </row>
    <row r="829" ht="14.25" customHeight="1">
      <c r="A829" s="1"/>
    </row>
    <row r="830" ht="14.25" customHeight="1">
      <c r="A830" s="1"/>
    </row>
    <row r="831" ht="14.25" customHeight="1">
      <c r="A831" s="1"/>
    </row>
    <row r="832" ht="14.25" customHeight="1">
      <c r="A832" s="1"/>
    </row>
    <row r="833" ht="14.25" customHeight="1">
      <c r="A833" s="1"/>
    </row>
    <row r="834" ht="14.25" customHeight="1">
      <c r="A834" s="1"/>
    </row>
    <row r="835" ht="14.25" customHeight="1">
      <c r="A835" s="1"/>
    </row>
    <row r="836" ht="14.25" customHeight="1">
      <c r="A836" s="1"/>
    </row>
    <row r="837" ht="14.25" customHeight="1">
      <c r="A837" s="1"/>
    </row>
    <row r="838" ht="14.25" customHeight="1">
      <c r="A838" s="1"/>
    </row>
    <row r="839" ht="14.25" customHeight="1">
      <c r="A839" s="1"/>
    </row>
    <row r="840" ht="14.25" customHeight="1">
      <c r="A840" s="1"/>
    </row>
    <row r="841" ht="14.25" customHeight="1">
      <c r="A841" s="1"/>
    </row>
    <row r="842" ht="14.25" customHeight="1">
      <c r="A842" s="1"/>
    </row>
    <row r="843" ht="14.25" customHeight="1">
      <c r="A843" s="1"/>
    </row>
    <row r="844" ht="14.25" customHeight="1">
      <c r="A844" s="1"/>
    </row>
    <row r="845" ht="14.25" customHeight="1">
      <c r="A845" s="1"/>
    </row>
    <row r="846" ht="14.25" customHeight="1">
      <c r="A846" s="1"/>
    </row>
    <row r="847" ht="14.25" customHeight="1">
      <c r="A847" s="1"/>
    </row>
    <row r="848" ht="14.25" customHeight="1">
      <c r="A848" s="1"/>
    </row>
    <row r="849" ht="14.25" customHeight="1">
      <c r="A849" s="1"/>
    </row>
    <row r="850" ht="14.25" customHeight="1">
      <c r="A850" s="1"/>
    </row>
    <row r="851" ht="14.25" customHeight="1">
      <c r="A851" s="1"/>
    </row>
    <row r="852" ht="14.25" customHeight="1">
      <c r="A852" s="1"/>
    </row>
    <row r="853" ht="14.25" customHeight="1">
      <c r="A853" s="1"/>
    </row>
    <row r="854" ht="14.25" customHeight="1">
      <c r="A854" s="1"/>
    </row>
    <row r="855" ht="14.25" customHeight="1">
      <c r="A855" s="1"/>
    </row>
    <row r="856" ht="14.25" customHeight="1">
      <c r="A856" s="1"/>
    </row>
    <row r="857" ht="14.25" customHeight="1">
      <c r="A857" s="1"/>
    </row>
    <row r="858" ht="14.25" customHeight="1">
      <c r="A858" s="1"/>
    </row>
    <row r="859" ht="14.25" customHeight="1">
      <c r="A859" s="1"/>
    </row>
    <row r="860" ht="14.25" customHeight="1">
      <c r="A860" s="1"/>
    </row>
    <row r="861" ht="14.25" customHeight="1">
      <c r="A861" s="1"/>
    </row>
    <row r="862" ht="14.25" customHeight="1">
      <c r="A862" s="1"/>
    </row>
    <row r="863" ht="14.25" customHeight="1">
      <c r="A863" s="1"/>
    </row>
    <row r="864" ht="14.25" customHeight="1">
      <c r="A864" s="1"/>
    </row>
    <row r="865" ht="14.25" customHeight="1">
      <c r="A865" s="1"/>
    </row>
    <row r="866" ht="14.25" customHeight="1">
      <c r="A866" s="1"/>
    </row>
    <row r="867" ht="14.25" customHeight="1">
      <c r="A867" s="1"/>
    </row>
    <row r="868" ht="14.25" customHeight="1">
      <c r="A868" s="1"/>
    </row>
    <row r="869" ht="14.25" customHeight="1">
      <c r="A869" s="1"/>
    </row>
    <row r="870" ht="14.25" customHeight="1">
      <c r="A870" s="1"/>
    </row>
    <row r="871" ht="14.25" customHeight="1">
      <c r="A871" s="1"/>
    </row>
    <row r="872" ht="14.25" customHeight="1">
      <c r="A872" s="1"/>
    </row>
    <row r="873" ht="14.25" customHeight="1">
      <c r="A873" s="1"/>
    </row>
    <row r="874" ht="14.25" customHeight="1">
      <c r="A874" s="1"/>
    </row>
    <row r="875" ht="14.25" customHeight="1">
      <c r="A875" s="1"/>
    </row>
    <row r="876" ht="14.25" customHeight="1">
      <c r="A876" s="1"/>
    </row>
    <row r="877" ht="14.25" customHeight="1">
      <c r="A877" s="1"/>
    </row>
    <row r="878" ht="14.25" customHeight="1">
      <c r="A878" s="1"/>
    </row>
    <row r="879" ht="14.25" customHeight="1">
      <c r="A879" s="1"/>
    </row>
    <row r="880" ht="14.25" customHeight="1">
      <c r="A880" s="1"/>
    </row>
    <row r="881" ht="14.25" customHeight="1">
      <c r="A881" s="1"/>
    </row>
    <row r="882" ht="14.25" customHeight="1">
      <c r="A882" s="1"/>
    </row>
    <row r="883" ht="14.25" customHeight="1">
      <c r="A883" s="1"/>
    </row>
    <row r="884" ht="14.25" customHeight="1">
      <c r="A884" s="1"/>
    </row>
    <row r="885" ht="14.25" customHeight="1">
      <c r="A885" s="1"/>
    </row>
    <row r="886" ht="14.25" customHeight="1">
      <c r="A886" s="1"/>
    </row>
    <row r="887" ht="14.25" customHeight="1">
      <c r="A887" s="1"/>
    </row>
    <row r="888" ht="14.25" customHeight="1">
      <c r="A888" s="1"/>
    </row>
    <row r="889" ht="14.25" customHeight="1">
      <c r="A889" s="1"/>
    </row>
    <row r="890" ht="14.25" customHeight="1">
      <c r="A890" s="1"/>
    </row>
    <row r="891" ht="14.25" customHeight="1">
      <c r="A891" s="1"/>
    </row>
    <row r="892" ht="14.25" customHeight="1">
      <c r="A892" s="1"/>
    </row>
    <row r="893" ht="14.25" customHeight="1">
      <c r="A893" s="1"/>
    </row>
    <row r="894" ht="14.25" customHeight="1">
      <c r="A894" s="1"/>
    </row>
    <row r="895" ht="14.25" customHeight="1">
      <c r="A895" s="1"/>
    </row>
    <row r="896" ht="14.25" customHeight="1">
      <c r="A896" s="1"/>
    </row>
    <row r="897" ht="14.25" customHeight="1">
      <c r="A897" s="1"/>
    </row>
    <row r="898" ht="14.25" customHeight="1">
      <c r="A898" s="1"/>
    </row>
    <row r="899" ht="14.25" customHeight="1">
      <c r="A899" s="1"/>
    </row>
    <row r="900" ht="14.25" customHeight="1">
      <c r="A900" s="1"/>
    </row>
    <row r="901" ht="14.25" customHeight="1">
      <c r="A901" s="1"/>
    </row>
    <row r="902" ht="14.25" customHeight="1">
      <c r="A902" s="1"/>
    </row>
    <row r="903" ht="14.25" customHeight="1">
      <c r="A903" s="1"/>
    </row>
    <row r="904" ht="14.25" customHeight="1">
      <c r="A904" s="1"/>
    </row>
    <row r="905" ht="14.25" customHeight="1">
      <c r="A905" s="1"/>
    </row>
    <row r="906" ht="14.25" customHeight="1">
      <c r="A906" s="1"/>
    </row>
    <row r="907" ht="14.25" customHeight="1">
      <c r="A907" s="1"/>
    </row>
    <row r="908" ht="14.25" customHeight="1">
      <c r="A908" s="1"/>
    </row>
    <row r="909" ht="14.25" customHeight="1">
      <c r="A909" s="1"/>
    </row>
    <row r="910" ht="14.25" customHeight="1">
      <c r="A910" s="1"/>
    </row>
    <row r="911" ht="14.25" customHeight="1">
      <c r="A911" s="1"/>
    </row>
    <row r="912" ht="14.25" customHeight="1">
      <c r="A912" s="1"/>
    </row>
    <row r="913" ht="14.25" customHeight="1">
      <c r="A913" s="1"/>
    </row>
    <row r="914" ht="14.25" customHeight="1">
      <c r="A914" s="1"/>
    </row>
    <row r="915" ht="14.25" customHeight="1">
      <c r="A915" s="1"/>
    </row>
    <row r="916" ht="14.25" customHeight="1">
      <c r="A916" s="1"/>
    </row>
    <row r="917" ht="14.25" customHeight="1">
      <c r="A917" s="1"/>
    </row>
    <row r="918" ht="14.25" customHeight="1">
      <c r="A918" s="1"/>
    </row>
    <row r="919" ht="14.25" customHeight="1">
      <c r="A919" s="1"/>
    </row>
    <row r="920" ht="14.25" customHeight="1">
      <c r="A920" s="1"/>
    </row>
    <row r="921" ht="14.25" customHeight="1">
      <c r="A921" s="1"/>
    </row>
    <row r="922" ht="14.25" customHeight="1">
      <c r="A922" s="1"/>
    </row>
    <row r="923" ht="14.25" customHeight="1">
      <c r="A923" s="1"/>
    </row>
    <row r="924" ht="14.25" customHeight="1">
      <c r="A924" s="1"/>
    </row>
    <row r="925" ht="14.25" customHeight="1">
      <c r="A925" s="1"/>
    </row>
    <row r="926" ht="14.25" customHeight="1">
      <c r="A926" s="1"/>
    </row>
    <row r="927" ht="14.25" customHeight="1">
      <c r="A927" s="1"/>
    </row>
    <row r="928" ht="14.25" customHeight="1">
      <c r="A928" s="1"/>
    </row>
    <row r="929" ht="14.25" customHeight="1">
      <c r="A929" s="1"/>
    </row>
    <row r="930" ht="14.25" customHeight="1">
      <c r="A930" s="1"/>
    </row>
    <row r="931" ht="14.25" customHeight="1">
      <c r="A931" s="1"/>
    </row>
    <row r="932" ht="14.25" customHeight="1">
      <c r="A932" s="1"/>
    </row>
    <row r="933" ht="14.25" customHeight="1">
      <c r="A933" s="1"/>
    </row>
    <row r="934" ht="14.25" customHeight="1">
      <c r="A934" s="1"/>
    </row>
    <row r="935" ht="14.25" customHeight="1">
      <c r="A935" s="1"/>
    </row>
    <row r="936" ht="14.25" customHeight="1">
      <c r="A936" s="1"/>
    </row>
    <row r="937" ht="14.25" customHeight="1">
      <c r="A937" s="1"/>
    </row>
    <row r="938" ht="14.25" customHeight="1">
      <c r="A938" s="1"/>
    </row>
    <row r="939" ht="14.25" customHeight="1">
      <c r="A939" s="1"/>
    </row>
    <row r="940" ht="14.25" customHeight="1">
      <c r="A940" s="1"/>
    </row>
    <row r="941" ht="14.25" customHeight="1">
      <c r="A941" s="1"/>
    </row>
    <row r="942" ht="14.25" customHeight="1">
      <c r="A942" s="1"/>
    </row>
    <row r="943" ht="14.25" customHeight="1">
      <c r="A943" s="1"/>
    </row>
    <row r="944" ht="14.25" customHeight="1">
      <c r="A944" s="1"/>
    </row>
    <row r="945" ht="14.25" customHeight="1">
      <c r="A945" s="1"/>
    </row>
    <row r="946" ht="14.25" customHeight="1">
      <c r="A946" s="1"/>
    </row>
    <row r="947" ht="14.25" customHeight="1">
      <c r="A947" s="1"/>
    </row>
    <row r="948" ht="14.25" customHeight="1">
      <c r="A948" s="1"/>
    </row>
    <row r="949" ht="14.25" customHeight="1">
      <c r="A949" s="1"/>
    </row>
    <row r="950" ht="14.25" customHeight="1">
      <c r="A950" s="1"/>
    </row>
    <row r="951" ht="14.25" customHeight="1">
      <c r="A951" s="1"/>
    </row>
    <row r="952" ht="14.25" customHeight="1">
      <c r="A952" s="1"/>
    </row>
    <row r="953" ht="14.25" customHeight="1">
      <c r="A953" s="1"/>
    </row>
    <row r="954" ht="14.25" customHeight="1">
      <c r="A954" s="1"/>
    </row>
    <row r="955" ht="14.25" customHeight="1">
      <c r="A955" s="1"/>
    </row>
    <row r="956" ht="14.25" customHeight="1">
      <c r="A956" s="1"/>
    </row>
    <row r="957" ht="14.25" customHeight="1">
      <c r="A957" s="1"/>
    </row>
    <row r="958" ht="14.25" customHeight="1">
      <c r="A958" s="1"/>
    </row>
    <row r="959" ht="14.25" customHeight="1">
      <c r="A959" s="1"/>
    </row>
    <row r="960" ht="14.25" customHeight="1">
      <c r="A960" s="1"/>
    </row>
    <row r="961" ht="14.25" customHeight="1">
      <c r="A961" s="1"/>
    </row>
    <row r="962" ht="14.25" customHeight="1">
      <c r="A962" s="1"/>
    </row>
    <row r="963" ht="14.25" customHeight="1">
      <c r="A963" s="1"/>
    </row>
    <row r="964" ht="14.25" customHeight="1">
      <c r="A964" s="1"/>
    </row>
    <row r="965" ht="14.25" customHeight="1">
      <c r="A965" s="1"/>
    </row>
    <row r="966" ht="14.25" customHeight="1">
      <c r="A966" s="1"/>
    </row>
    <row r="967" ht="14.25" customHeight="1">
      <c r="A967" s="1"/>
    </row>
    <row r="968" ht="14.25" customHeight="1">
      <c r="A968" s="1"/>
    </row>
    <row r="969" ht="14.25" customHeight="1">
      <c r="A969" s="1"/>
    </row>
    <row r="970" ht="14.25" customHeight="1">
      <c r="A970" s="1"/>
    </row>
    <row r="971" ht="14.25" customHeight="1">
      <c r="A971" s="1"/>
    </row>
    <row r="972" ht="14.25" customHeight="1">
      <c r="A972" s="1"/>
    </row>
    <row r="973" ht="14.25" customHeight="1">
      <c r="A973" s="1"/>
    </row>
    <row r="974" ht="14.25" customHeight="1">
      <c r="A974" s="1"/>
    </row>
    <row r="975" ht="14.25" customHeight="1">
      <c r="A975" s="1"/>
    </row>
    <row r="976" ht="14.25" customHeight="1">
      <c r="A976" s="1"/>
    </row>
    <row r="977" ht="14.25" customHeight="1">
      <c r="A977" s="1"/>
    </row>
    <row r="978" ht="14.25" customHeight="1">
      <c r="A978" s="1"/>
    </row>
    <row r="979" ht="14.25" customHeight="1">
      <c r="A979" s="1"/>
    </row>
    <row r="980" ht="14.25" customHeight="1">
      <c r="A980" s="1"/>
    </row>
    <row r="981" ht="14.25" customHeight="1">
      <c r="A981" s="1"/>
    </row>
    <row r="982" ht="14.25" customHeight="1">
      <c r="A982" s="1"/>
    </row>
    <row r="983" ht="14.25" customHeight="1">
      <c r="A983" s="1"/>
    </row>
    <row r="984" ht="14.25" customHeight="1">
      <c r="A984" s="1"/>
    </row>
    <row r="985" ht="14.25" customHeight="1">
      <c r="A985" s="1"/>
    </row>
    <row r="986" ht="14.25" customHeight="1">
      <c r="A986" s="1"/>
    </row>
    <row r="987" ht="14.25" customHeight="1">
      <c r="A987" s="1"/>
    </row>
    <row r="988" ht="14.25" customHeight="1">
      <c r="A988" s="1"/>
    </row>
    <row r="989" ht="14.25" customHeight="1">
      <c r="A989" s="1"/>
    </row>
    <row r="990" ht="14.25" customHeight="1">
      <c r="A990" s="1"/>
    </row>
    <row r="991" ht="14.25" customHeight="1">
      <c r="A991" s="1"/>
    </row>
    <row r="992" ht="14.25" customHeight="1">
      <c r="A992" s="1"/>
    </row>
    <row r="993" ht="14.25" customHeight="1">
      <c r="A993" s="1"/>
    </row>
    <row r="994" ht="14.25" customHeight="1">
      <c r="A994" s="1"/>
    </row>
    <row r="995" ht="14.25" customHeight="1">
      <c r="A995" s="1"/>
    </row>
    <row r="996" ht="14.25" customHeight="1">
      <c r="A996" s="1"/>
    </row>
    <row r="997" ht="14.25" customHeight="1">
      <c r="A997" s="1"/>
    </row>
    <row r="998" ht="14.25" customHeight="1">
      <c r="A998" s="1"/>
    </row>
    <row r="999" ht="14.25" customHeight="1">
      <c r="A999" s="1"/>
    </row>
    <row r="1000" ht="14.25" customHeight="1">
      <c r="A1000" s="1"/>
    </row>
  </sheetData>
  <customSheetViews>
    <customSheetView guid="{22A88DE9-EEEE-4935-9803-55E0D9F0B39C}" filter="1" showAutoFilter="1">
      <autoFilter ref="$B$18:$AC$103"/>
      <extLst>
        <ext uri="GoogleSheetsCustomDataVersion1">
          <go:sheetsCustomData xmlns:go="http://customooxmlschemas.google.com/" filterViewId="648786506"/>
        </ext>
      </extLst>
    </customSheetView>
  </customSheetViews>
  <mergeCells count="8">
    <mergeCell ref="B1:AC1"/>
    <mergeCell ref="B2:G2"/>
    <mergeCell ref="B3:G3"/>
    <mergeCell ref="B4:G4"/>
    <mergeCell ref="B5:G5"/>
    <mergeCell ref="B6:G7"/>
    <mergeCell ref="B10:G10"/>
    <mergeCell ref="B13:G15"/>
  </mergeCells>
  <dataValidations>
    <dataValidation type="list" allowBlank="1" showErrorMessage="1" sqref="U19:U103">
      <formula1>"-,Ja,Nee"</formula1>
    </dataValidation>
  </dataValidations>
  <hyperlinks>
    <hyperlink r:id="rId2" ref="AD20"/>
    <hyperlink r:id="rId3" ref="AA22"/>
    <hyperlink r:id="rId4" ref="AA26"/>
    <hyperlink r:id="rId5" ref="AC26"/>
    <hyperlink r:id="rId6" ref="AA27"/>
    <hyperlink r:id="rId7" ref="AA28"/>
    <hyperlink r:id="rId8" ref="AC28"/>
    <hyperlink r:id="rId9" ref="AA29"/>
    <hyperlink r:id="rId10" ref="AD30"/>
    <hyperlink r:id="rId11" ref="AA32"/>
    <hyperlink r:id="rId12" ref="AC32"/>
    <hyperlink r:id="rId13" ref="AA36"/>
    <hyperlink r:id="rId14" ref="AA40"/>
    <hyperlink r:id="rId15" ref="AC40"/>
    <hyperlink r:id="rId16" ref="AA41"/>
    <hyperlink r:id="rId17" ref="AA42"/>
    <hyperlink r:id="rId18" ref="AC42"/>
    <hyperlink r:id="rId19" ref="AA43"/>
    <hyperlink r:id="rId20" ref="AA44"/>
    <hyperlink r:id="rId21" ref="AC44"/>
    <hyperlink r:id="rId22" ref="AA45"/>
    <hyperlink r:id="rId23" ref="AC45"/>
    <hyperlink r:id="rId24" ref="AA47"/>
    <hyperlink r:id="rId25" ref="AC47"/>
    <hyperlink r:id="rId26" ref="AA48"/>
    <hyperlink r:id="rId27" ref="AC48"/>
    <hyperlink r:id="rId28" ref="AA51"/>
    <hyperlink r:id="rId29" ref="AA52"/>
    <hyperlink r:id="rId30" ref="AA54"/>
    <hyperlink r:id="rId31" ref="AA58"/>
    <hyperlink r:id="rId32" ref="AA59"/>
    <hyperlink r:id="rId33" ref="AC59"/>
    <hyperlink r:id="rId34" ref="AA60"/>
    <hyperlink r:id="rId35" ref="AA61"/>
    <hyperlink r:id="rId36" ref="AC61"/>
    <hyperlink r:id="rId37" ref="AA63"/>
    <hyperlink r:id="rId38" ref="AC63"/>
    <hyperlink r:id="rId39" ref="AA64"/>
    <hyperlink r:id="rId40" ref="AA65"/>
    <hyperlink r:id="rId41" ref="AC65"/>
    <hyperlink r:id="rId42" ref="AA66"/>
    <hyperlink r:id="rId43" ref="AA68"/>
    <hyperlink r:id="rId44" ref="AA69"/>
    <hyperlink r:id="rId45" ref="AC69"/>
    <hyperlink r:id="rId46" ref="AC70"/>
    <hyperlink r:id="rId47" ref="AA71"/>
    <hyperlink r:id="rId48" ref="AC71"/>
    <hyperlink r:id="rId49" ref="AA72"/>
    <hyperlink r:id="rId50" ref="AC72"/>
    <hyperlink r:id="rId51" ref="AA73"/>
    <hyperlink r:id="rId52" ref="AC73"/>
    <hyperlink r:id="rId53" ref="AA75"/>
    <hyperlink r:id="rId54" ref="AA76"/>
    <hyperlink r:id="rId55" ref="AC76"/>
    <hyperlink r:id="rId56" ref="AC77"/>
    <hyperlink r:id="rId57" ref="AA78"/>
    <hyperlink r:id="rId58" ref="AC78"/>
    <hyperlink r:id="rId59" ref="AA83"/>
    <hyperlink r:id="rId60" ref="AC83"/>
    <hyperlink r:id="rId61" ref="AA86"/>
    <hyperlink r:id="rId62" ref="AA87"/>
    <hyperlink r:id="rId63" ref="AC87"/>
    <hyperlink r:id="rId64" ref="AA88"/>
    <hyperlink r:id="rId65" ref="AA89"/>
    <hyperlink r:id="rId66" ref="AC89"/>
    <hyperlink r:id="rId67" ref="AA91"/>
    <hyperlink r:id="rId68" ref="AC91"/>
    <hyperlink r:id="rId69" ref="AA94"/>
    <hyperlink r:id="rId70" ref="AA97"/>
    <hyperlink r:id="rId71" ref="AC97"/>
    <hyperlink r:id="rId72" ref="AA98"/>
    <hyperlink r:id="rId73" ref="AA99"/>
    <hyperlink r:id="rId74" ref="AC99"/>
    <hyperlink r:id="rId75" ref="AA100"/>
    <hyperlink r:id="rId76" ref="AA103"/>
    <hyperlink r:id="rId77" ref="AC103"/>
  </hyperlinks>
  <printOptions/>
  <pageMargins bottom="0.75" footer="0.0" header="0.0" left="0.7" right="0.7" top="0.75"/>
  <pageSetup paperSize="9" orientation="portrait"/>
  <drawing r:id="rId78"/>
  <legacyDrawing r:id="rId79"/>
  <tableParts count="1">
    <tablePart r:id="rId81"/>
  </tableParts>
  <extLst>
    <ext uri="{3A4CF648-6AED-40f4-86FF-DC5316D8AED3}">
      <x14:slicerList>
        <x14:slicer r:id="rId82"/>
      </x14:slicerList>
    </ext>
  </extLst>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2026-01-30T15:08:59Z</dcterms:created>
  <dc:creator>Dennis de Hoog</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0x010100272E1B0C2C02844B9195CCF91054EB12</vt:lpwstr>
  </property>
  <property fmtid="{D5CDD505-2E9C-101B-9397-08002B2CF9AE}" pid="3" name="MediaServiceImageTags">
    <vt:lpwstr/>
  </property>
  <property fmtid="{D5CDD505-2E9C-101B-9397-08002B2CF9AE}" pid="4" name="Order">
    <vt:r8>2.187833E8</vt:r8>
  </property>
  <property fmtid="{D5CDD505-2E9C-101B-9397-08002B2CF9AE}" pid="5" name="_ExtendedDescription">
    <vt:lpwstr/>
  </property>
  <property fmtid="{D5CDD505-2E9C-101B-9397-08002B2CF9AE}" pid="6" name="MSIP_Label_43f08ec5-d6d9-4227-8387-ccbfcb3632c4_Enabled">
    <vt:lpwstr>true</vt:lpwstr>
  </property>
  <property fmtid="{D5CDD505-2E9C-101B-9397-08002B2CF9AE}" pid="7" name="MSIP_Label_43f08ec5-d6d9-4227-8387-ccbfcb3632c4_SetDate">
    <vt:lpwstr>2026-03-12T10:01:38Z</vt:lpwstr>
  </property>
  <property fmtid="{D5CDD505-2E9C-101B-9397-08002B2CF9AE}" pid="8" name="MSIP_Label_43f08ec5-d6d9-4227-8387-ccbfcb3632c4_Method">
    <vt:lpwstr>Standard</vt:lpwstr>
  </property>
  <property fmtid="{D5CDD505-2E9C-101B-9397-08002B2CF9AE}" pid="9" name="MSIP_Label_43f08ec5-d6d9-4227-8387-ccbfcb3632c4_Name">
    <vt:lpwstr>Sweco Restricted</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ActionId">
    <vt:lpwstr>d5d4deaa-52a3-414d-8262-9d5a50152893</vt:lpwstr>
  </property>
  <property fmtid="{D5CDD505-2E9C-101B-9397-08002B2CF9AE}" pid="12" name="MSIP_Label_43f08ec5-d6d9-4227-8387-ccbfcb3632c4_ContentBits">
    <vt:lpwstr>0</vt:lpwstr>
  </property>
  <property fmtid="{D5CDD505-2E9C-101B-9397-08002B2CF9AE}" pid="13" name="MSIP_Label_43f08ec5-d6d9-4227-8387-ccbfcb3632c4_Tag">
    <vt:lpwstr>10, 3, 0, 2</vt:lpwstr>
  </property>
</Properties>
</file>